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fessional\2019 NSCA\NFL\"/>
    </mc:Choice>
  </mc:AlternateContent>
  <bookViews>
    <workbookView xWindow="0" yWindow="0" windowWidth="28800" windowHeight="12435" tabRatio="677" activeTab="2"/>
  </bookViews>
  <sheets>
    <sheet name="Raw" sheetId="1" r:id="rId1"/>
    <sheet name="Snaps" sheetId="2" r:id="rId2"/>
    <sheet name="Complete" sheetId="16" r:id="rId3"/>
    <sheet name="DB" sheetId="3" r:id="rId4"/>
    <sheet name="DL" sheetId="4" r:id="rId5"/>
    <sheet name="LB" sheetId="5" r:id="rId6"/>
    <sheet name="OL" sheetId="6" r:id="rId7"/>
    <sheet name="QB" sheetId="7" r:id="rId8"/>
    <sheet name="RB" sheetId="8" r:id="rId9"/>
    <sheet name="ST" sheetId="9" r:id="rId10"/>
    <sheet name="TE" sheetId="10" r:id="rId11"/>
    <sheet name="WR" sheetId="11" r:id="rId12"/>
    <sheet name="2014 NFL Snaps" sheetId="12" r:id="rId13"/>
    <sheet name="2015 NFL Snaps" sheetId="13" r:id="rId14"/>
    <sheet name="2016 NFL Snaps" sheetId="14" r:id="rId15"/>
    <sheet name="2017 NFL Snaps" sheetId="15" r:id="rId16"/>
  </sheets>
  <definedNames>
    <definedName name="_xlnm._FilterDatabase" localSheetId="12" hidden="1">'2014 NFL Snaps'!$N$1:$S$342</definedName>
    <definedName name="_xlnm._FilterDatabase" localSheetId="13" hidden="1">'2015 NFL Snaps'!$C$1:$K$506</definedName>
  </definedNames>
  <calcPr calcId="152511"/>
</workbook>
</file>

<file path=xl/calcChain.xml><?xml version="1.0" encoding="utf-8"?>
<calcChain xmlns="http://schemas.openxmlformats.org/spreadsheetml/2006/main">
  <c r="D7" i="9" l="1"/>
  <c r="E7" i="9"/>
  <c r="F7" i="9"/>
  <c r="G7" i="9"/>
  <c r="H7" i="9"/>
  <c r="I7" i="9"/>
  <c r="J7" i="9"/>
  <c r="D8" i="9"/>
  <c r="E8" i="9"/>
  <c r="F8" i="9"/>
  <c r="G8" i="9"/>
  <c r="H8" i="9"/>
  <c r="I8" i="9"/>
  <c r="J8" i="9"/>
  <c r="C8" i="9"/>
  <c r="C7" i="9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8" i="8"/>
  <c r="C37" i="8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49" i="6"/>
  <c r="C48" i="6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39" i="5"/>
  <c r="C38" i="5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C55" i="4"/>
  <c r="C54" i="4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1" i="3"/>
  <c r="C60" i="3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C21" i="10"/>
  <c r="C20" i="10"/>
  <c r="D23" i="7"/>
  <c r="E23" i="7"/>
  <c r="F23" i="7"/>
  <c r="I23" i="7"/>
  <c r="J23" i="7"/>
  <c r="K23" i="7"/>
  <c r="L23" i="7"/>
  <c r="M23" i="7"/>
  <c r="N23" i="7"/>
  <c r="O23" i="7"/>
  <c r="P23" i="7"/>
  <c r="D22" i="7"/>
  <c r="E22" i="7"/>
  <c r="F22" i="7"/>
  <c r="I22" i="7"/>
  <c r="J22" i="7"/>
  <c r="K22" i="7"/>
  <c r="L22" i="7"/>
  <c r="M22" i="7"/>
  <c r="N22" i="7"/>
  <c r="O22" i="7"/>
  <c r="P22" i="7"/>
  <c r="C23" i="7"/>
  <c r="C22" i="7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C55" i="11"/>
  <c r="C54" i="1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AE3" i="2"/>
  <c r="AF3" i="2" s="1"/>
  <c r="Y3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4" i="2"/>
  <c r="Q5" i="2"/>
  <c r="Q6" i="2"/>
  <c r="R3" i="2"/>
  <c r="Q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" i="2"/>
  <c r="P180" i="15" l="1"/>
  <c r="R175" i="15"/>
  <c r="Q175" i="15"/>
  <c r="R50" i="15"/>
  <c r="Q50" i="15"/>
  <c r="R192" i="14"/>
  <c r="Q192" i="14"/>
  <c r="R164" i="14"/>
  <c r="P164" i="14"/>
  <c r="R162" i="14"/>
  <c r="R48" i="14"/>
  <c r="P30" i="14"/>
  <c r="P25" i="14"/>
  <c r="P24" i="14"/>
  <c r="Q18" i="14"/>
  <c r="O18" i="14"/>
  <c r="P269" i="13"/>
  <c r="R268" i="13"/>
  <c r="Q268" i="13"/>
  <c r="R94" i="13"/>
  <c r="Q94" i="13"/>
  <c r="S140" i="12"/>
  <c r="N85" i="13" l="1"/>
  <c r="O85" i="13"/>
  <c r="P85" i="13"/>
  <c r="Q85" i="13"/>
  <c r="R85" i="13"/>
  <c r="N13" i="15"/>
  <c r="O13" i="15"/>
  <c r="P13" i="15"/>
  <c r="Q13" i="15"/>
  <c r="R13" i="15"/>
  <c r="N14" i="15"/>
  <c r="O14" i="15"/>
  <c r="P14" i="15"/>
  <c r="Q14" i="15"/>
  <c r="R14" i="15"/>
  <c r="N15" i="15"/>
  <c r="O15" i="15"/>
  <c r="P15" i="15"/>
  <c r="Q15" i="15"/>
  <c r="R15" i="15"/>
  <c r="N17" i="15"/>
  <c r="O17" i="15"/>
  <c r="P17" i="15"/>
  <c r="Q17" i="15"/>
  <c r="R17" i="15"/>
  <c r="N18" i="15"/>
  <c r="O18" i="15"/>
  <c r="P18" i="15"/>
  <c r="Q18" i="15"/>
  <c r="R18" i="15"/>
  <c r="N19" i="15"/>
  <c r="O19" i="15"/>
  <c r="P19" i="15"/>
  <c r="Q19" i="15"/>
  <c r="R19" i="15"/>
  <c r="N24" i="15"/>
  <c r="O24" i="15"/>
  <c r="P24" i="15"/>
  <c r="Q24" i="15"/>
  <c r="R24" i="15"/>
  <c r="N25" i="15"/>
  <c r="O25" i="15"/>
  <c r="P25" i="15"/>
  <c r="Q25" i="15"/>
  <c r="R25" i="15"/>
  <c r="N26" i="15"/>
  <c r="O26" i="15"/>
  <c r="P26" i="15"/>
  <c r="Q26" i="15"/>
  <c r="R26" i="15"/>
  <c r="N27" i="15"/>
  <c r="O27" i="15"/>
  <c r="P27" i="15"/>
  <c r="Q27" i="15"/>
  <c r="R27" i="15"/>
  <c r="N29" i="15"/>
  <c r="O29" i="15"/>
  <c r="P29" i="15"/>
  <c r="Q29" i="15"/>
  <c r="R29" i="15"/>
  <c r="N30" i="15"/>
  <c r="O30" i="15"/>
  <c r="P30" i="15"/>
  <c r="Q30" i="15"/>
  <c r="R30" i="15"/>
  <c r="N32" i="15"/>
  <c r="O32" i="15"/>
  <c r="P32" i="15"/>
  <c r="Q32" i="15"/>
  <c r="R32" i="15"/>
  <c r="N34" i="15"/>
  <c r="O34" i="15"/>
  <c r="P34" i="15"/>
  <c r="Q34" i="15"/>
  <c r="R34" i="15"/>
  <c r="N35" i="15"/>
  <c r="O35" i="15"/>
  <c r="P35" i="15"/>
  <c r="Q35" i="15"/>
  <c r="R35" i="15"/>
  <c r="N36" i="15"/>
  <c r="O36" i="15"/>
  <c r="P36" i="15"/>
  <c r="Q36" i="15"/>
  <c r="R36" i="15"/>
  <c r="N37" i="15"/>
  <c r="O37" i="15"/>
  <c r="P37" i="15"/>
  <c r="Q37" i="15"/>
  <c r="R37" i="15"/>
  <c r="N38" i="15"/>
  <c r="O38" i="15"/>
  <c r="P38" i="15"/>
  <c r="Q38" i="15"/>
  <c r="R38" i="15"/>
  <c r="N41" i="15"/>
  <c r="O41" i="15"/>
  <c r="P41" i="15"/>
  <c r="Q41" i="15"/>
  <c r="R41" i="15"/>
  <c r="N43" i="15"/>
  <c r="O43" i="15"/>
  <c r="P43" i="15"/>
  <c r="Q43" i="15"/>
  <c r="R43" i="15"/>
  <c r="N44" i="15"/>
  <c r="O44" i="15"/>
  <c r="P44" i="15"/>
  <c r="Q44" i="15"/>
  <c r="R44" i="15"/>
  <c r="N45" i="15"/>
  <c r="O45" i="15"/>
  <c r="P45" i="15"/>
  <c r="Q45" i="15"/>
  <c r="R45" i="15"/>
  <c r="N46" i="15"/>
  <c r="O46" i="15"/>
  <c r="P46" i="15"/>
  <c r="Q46" i="15"/>
  <c r="R46" i="15"/>
  <c r="N47" i="15"/>
  <c r="O47" i="15"/>
  <c r="P47" i="15"/>
  <c r="Q47" i="15"/>
  <c r="R47" i="15"/>
  <c r="N49" i="15"/>
  <c r="O49" i="15"/>
  <c r="P49" i="15"/>
  <c r="Q49" i="15"/>
  <c r="R49" i="15"/>
  <c r="N50" i="15"/>
  <c r="P50" i="15"/>
  <c r="N51" i="15"/>
  <c r="O51" i="15"/>
  <c r="P51" i="15"/>
  <c r="Q51" i="15"/>
  <c r="R51" i="15"/>
  <c r="N52" i="15"/>
  <c r="O52" i="15"/>
  <c r="P52" i="15"/>
  <c r="Q52" i="15"/>
  <c r="R52" i="15"/>
  <c r="N56" i="15"/>
  <c r="O56" i="15"/>
  <c r="P56" i="15"/>
  <c r="Q56" i="15"/>
  <c r="R56" i="15"/>
  <c r="N58" i="15"/>
  <c r="O58" i="15"/>
  <c r="P58" i="15"/>
  <c r="Q58" i="15"/>
  <c r="R58" i="15"/>
  <c r="N59" i="15"/>
  <c r="O59" i="15"/>
  <c r="P59" i="15"/>
  <c r="Q59" i="15"/>
  <c r="R59" i="15"/>
  <c r="N61" i="15"/>
  <c r="O61" i="15"/>
  <c r="P61" i="15"/>
  <c r="Q61" i="15"/>
  <c r="R61" i="15"/>
  <c r="N67" i="15"/>
  <c r="O67" i="15"/>
  <c r="P67" i="15"/>
  <c r="Q67" i="15"/>
  <c r="R67" i="15"/>
  <c r="N71" i="15"/>
  <c r="O71" i="15"/>
  <c r="P71" i="15"/>
  <c r="Q71" i="15"/>
  <c r="R71" i="15"/>
  <c r="N72" i="15"/>
  <c r="O72" i="15"/>
  <c r="P72" i="15"/>
  <c r="Q72" i="15"/>
  <c r="R72" i="15"/>
  <c r="N74" i="15"/>
  <c r="O74" i="15"/>
  <c r="P74" i="15"/>
  <c r="Q74" i="15"/>
  <c r="R74" i="15"/>
  <c r="N75" i="15"/>
  <c r="O75" i="15"/>
  <c r="P75" i="15"/>
  <c r="Q75" i="15"/>
  <c r="R75" i="15"/>
  <c r="N76" i="15"/>
  <c r="O76" i="15"/>
  <c r="P76" i="15"/>
  <c r="Q76" i="15"/>
  <c r="R76" i="15"/>
  <c r="N77" i="15"/>
  <c r="O77" i="15"/>
  <c r="P77" i="15"/>
  <c r="Q77" i="15"/>
  <c r="R77" i="15"/>
  <c r="N78" i="15"/>
  <c r="O78" i="15"/>
  <c r="P78" i="15"/>
  <c r="Q78" i="15"/>
  <c r="R78" i="15"/>
  <c r="N79" i="15"/>
  <c r="O79" i="15"/>
  <c r="P79" i="15"/>
  <c r="Q79" i="15"/>
  <c r="R79" i="15"/>
  <c r="N80" i="15"/>
  <c r="O80" i="15"/>
  <c r="P80" i="15"/>
  <c r="Q80" i="15"/>
  <c r="R80" i="15"/>
  <c r="N81" i="15"/>
  <c r="O81" i="15"/>
  <c r="P81" i="15"/>
  <c r="Q81" i="15"/>
  <c r="R81" i="15"/>
  <c r="N83" i="15"/>
  <c r="O83" i="15"/>
  <c r="P83" i="15"/>
  <c r="Q83" i="15"/>
  <c r="R83" i="15"/>
  <c r="N85" i="15"/>
  <c r="O85" i="15"/>
  <c r="P85" i="15"/>
  <c r="Q85" i="15"/>
  <c r="R85" i="15"/>
  <c r="N87" i="15"/>
  <c r="O87" i="15"/>
  <c r="P87" i="15"/>
  <c r="Q87" i="15"/>
  <c r="R87" i="15"/>
  <c r="N89" i="15"/>
  <c r="O89" i="15"/>
  <c r="P89" i="15"/>
  <c r="Q89" i="15"/>
  <c r="R89" i="15"/>
  <c r="N90" i="15"/>
  <c r="O90" i="15"/>
  <c r="P90" i="15"/>
  <c r="Q90" i="15"/>
  <c r="R90" i="15"/>
  <c r="N92" i="15"/>
  <c r="O92" i="15"/>
  <c r="P92" i="15"/>
  <c r="Q92" i="15"/>
  <c r="R92" i="15"/>
  <c r="N93" i="15"/>
  <c r="O93" i="15"/>
  <c r="P93" i="15"/>
  <c r="Q93" i="15"/>
  <c r="R93" i="15"/>
  <c r="N96" i="15"/>
  <c r="O96" i="15"/>
  <c r="P96" i="15"/>
  <c r="Q96" i="15"/>
  <c r="R96" i="15"/>
  <c r="N97" i="15"/>
  <c r="O97" i="15"/>
  <c r="P97" i="15"/>
  <c r="Q97" i="15"/>
  <c r="R97" i="15"/>
  <c r="N100" i="15"/>
  <c r="O100" i="15"/>
  <c r="P100" i="15"/>
  <c r="Q100" i="15"/>
  <c r="R100" i="15"/>
  <c r="N104" i="15"/>
  <c r="O104" i="15"/>
  <c r="P104" i="15"/>
  <c r="Q104" i="15"/>
  <c r="R104" i="15"/>
  <c r="N105" i="15"/>
  <c r="O105" i="15"/>
  <c r="P105" i="15"/>
  <c r="Q105" i="15"/>
  <c r="R105" i="15"/>
  <c r="N107" i="15"/>
  <c r="O107" i="15"/>
  <c r="P107" i="15"/>
  <c r="Q107" i="15"/>
  <c r="R107" i="15"/>
  <c r="N110" i="15"/>
  <c r="O110" i="15"/>
  <c r="P110" i="15"/>
  <c r="Q110" i="15"/>
  <c r="R110" i="15"/>
  <c r="N113" i="15"/>
  <c r="O113" i="15"/>
  <c r="P113" i="15"/>
  <c r="Q113" i="15"/>
  <c r="R113" i="15"/>
  <c r="N116" i="15"/>
  <c r="O116" i="15"/>
  <c r="P116" i="15"/>
  <c r="Q116" i="15"/>
  <c r="R116" i="15"/>
  <c r="N121" i="15"/>
  <c r="O121" i="15"/>
  <c r="P121" i="15"/>
  <c r="Q121" i="15"/>
  <c r="R121" i="15"/>
  <c r="N123" i="15"/>
  <c r="O123" i="15"/>
  <c r="P123" i="15"/>
  <c r="Q123" i="15"/>
  <c r="R123" i="15"/>
  <c r="N124" i="15"/>
  <c r="O124" i="15"/>
  <c r="P124" i="15"/>
  <c r="Q124" i="15"/>
  <c r="R124" i="15"/>
  <c r="N129" i="15"/>
  <c r="O129" i="15"/>
  <c r="P129" i="15"/>
  <c r="Q129" i="15"/>
  <c r="R129" i="15"/>
  <c r="N130" i="15"/>
  <c r="O130" i="15"/>
  <c r="P130" i="15"/>
  <c r="Q130" i="15"/>
  <c r="R130" i="15"/>
  <c r="N132" i="15"/>
  <c r="O132" i="15"/>
  <c r="P132" i="15"/>
  <c r="Q132" i="15"/>
  <c r="R132" i="15"/>
  <c r="N133" i="15"/>
  <c r="O133" i="15"/>
  <c r="P133" i="15"/>
  <c r="Q133" i="15"/>
  <c r="R133" i="15"/>
  <c r="N134" i="15"/>
  <c r="O134" i="15"/>
  <c r="P134" i="15"/>
  <c r="Q134" i="15"/>
  <c r="R134" i="15"/>
  <c r="N136" i="15"/>
  <c r="O136" i="15"/>
  <c r="P136" i="15"/>
  <c r="Q136" i="15"/>
  <c r="R136" i="15"/>
  <c r="N137" i="15"/>
  <c r="O137" i="15"/>
  <c r="P137" i="15"/>
  <c r="Q137" i="15"/>
  <c r="R137" i="15"/>
  <c r="N138" i="15"/>
  <c r="O138" i="15"/>
  <c r="P138" i="15"/>
  <c r="Q138" i="15"/>
  <c r="R138" i="15"/>
  <c r="N141" i="15"/>
  <c r="O141" i="15"/>
  <c r="P141" i="15"/>
  <c r="Q141" i="15"/>
  <c r="R141" i="15"/>
  <c r="N142" i="15"/>
  <c r="O142" i="15"/>
  <c r="P142" i="15"/>
  <c r="Q142" i="15"/>
  <c r="R142" i="15"/>
  <c r="N144" i="15"/>
  <c r="O144" i="15"/>
  <c r="P144" i="15"/>
  <c r="Q144" i="15"/>
  <c r="R144" i="15"/>
  <c r="N145" i="15"/>
  <c r="O145" i="15"/>
  <c r="P145" i="15"/>
  <c r="Q145" i="15"/>
  <c r="R145" i="15"/>
  <c r="N147" i="15"/>
  <c r="O147" i="15"/>
  <c r="P147" i="15"/>
  <c r="Q147" i="15"/>
  <c r="R147" i="15"/>
  <c r="N148" i="15"/>
  <c r="O148" i="15"/>
  <c r="P148" i="15"/>
  <c r="Q148" i="15"/>
  <c r="R148" i="15"/>
  <c r="N150" i="15"/>
  <c r="O150" i="15"/>
  <c r="P150" i="15"/>
  <c r="Q150" i="15"/>
  <c r="R150" i="15"/>
  <c r="N151" i="15"/>
  <c r="O151" i="15"/>
  <c r="P151" i="15"/>
  <c r="Q151" i="15"/>
  <c r="R151" i="15"/>
  <c r="N154" i="15"/>
  <c r="O154" i="15"/>
  <c r="P154" i="15"/>
  <c r="Q154" i="15"/>
  <c r="R154" i="15"/>
  <c r="N158" i="15"/>
  <c r="O158" i="15"/>
  <c r="P158" i="15"/>
  <c r="Q158" i="15"/>
  <c r="R158" i="15"/>
  <c r="N160" i="15"/>
  <c r="O160" i="15"/>
  <c r="P160" i="15"/>
  <c r="Q160" i="15"/>
  <c r="R160" i="15"/>
  <c r="N162" i="15"/>
  <c r="O162" i="15"/>
  <c r="P162" i="15"/>
  <c r="Q162" i="15"/>
  <c r="R162" i="15"/>
  <c r="N165" i="15"/>
  <c r="O165" i="15"/>
  <c r="P165" i="15"/>
  <c r="Q165" i="15"/>
  <c r="R165" i="15"/>
  <c r="N167" i="15"/>
  <c r="O167" i="15"/>
  <c r="P167" i="15"/>
  <c r="Q167" i="15"/>
  <c r="R167" i="15"/>
  <c r="N168" i="15"/>
  <c r="O168" i="15"/>
  <c r="P168" i="15"/>
  <c r="Q168" i="15"/>
  <c r="R168" i="15"/>
  <c r="N173" i="15"/>
  <c r="O173" i="15"/>
  <c r="P173" i="15"/>
  <c r="Q173" i="15"/>
  <c r="R173" i="15"/>
  <c r="N174" i="15"/>
  <c r="O174" i="15"/>
  <c r="P174" i="15"/>
  <c r="Q174" i="15"/>
  <c r="R174" i="15"/>
  <c r="N175" i="15"/>
  <c r="P175" i="15"/>
  <c r="N176" i="15"/>
  <c r="O176" i="15"/>
  <c r="P176" i="15"/>
  <c r="Q176" i="15"/>
  <c r="R176" i="15"/>
  <c r="N177" i="15"/>
  <c r="P177" i="15"/>
  <c r="Q177" i="15"/>
  <c r="N180" i="15"/>
  <c r="Q180" i="15"/>
  <c r="N184" i="15"/>
  <c r="O184" i="15"/>
  <c r="P184" i="15"/>
  <c r="Q184" i="15"/>
  <c r="R184" i="15"/>
  <c r="N186" i="15"/>
  <c r="O186" i="15"/>
  <c r="P186" i="15"/>
  <c r="Q186" i="15"/>
  <c r="R186" i="15"/>
  <c r="N188" i="15"/>
  <c r="O188" i="15"/>
  <c r="P188" i="15"/>
  <c r="Q188" i="15"/>
  <c r="R188" i="15"/>
  <c r="N189" i="15"/>
  <c r="O189" i="15"/>
  <c r="P189" i="15"/>
  <c r="Q189" i="15"/>
  <c r="R189" i="15"/>
  <c r="N190" i="15"/>
  <c r="O190" i="15"/>
  <c r="P190" i="15"/>
  <c r="Q190" i="15"/>
  <c r="R190" i="15"/>
  <c r="N191" i="15"/>
  <c r="O191" i="15"/>
  <c r="P191" i="15"/>
  <c r="Q191" i="15"/>
  <c r="R191" i="15"/>
  <c r="N192" i="15"/>
  <c r="O192" i="15"/>
  <c r="P192" i="15"/>
  <c r="Q192" i="15"/>
  <c r="R192" i="15"/>
  <c r="N195" i="15"/>
  <c r="O195" i="15"/>
  <c r="P195" i="15"/>
  <c r="Q195" i="15"/>
  <c r="R195" i="15"/>
  <c r="N200" i="15"/>
  <c r="O200" i="15"/>
  <c r="P200" i="15"/>
  <c r="Q200" i="15"/>
  <c r="R200" i="15"/>
  <c r="N209" i="15"/>
  <c r="O209" i="15"/>
  <c r="P209" i="15"/>
  <c r="Q209" i="15"/>
  <c r="R209" i="15"/>
  <c r="N210" i="15"/>
  <c r="O210" i="15"/>
  <c r="P210" i="15"/>
  <c r="Q210" i="15"/>
  <c r="R210" i="15"/>
  <c r="N212" i="15"/>
  <c r="O212" i="15"/>
  <c r="P212" i="15"/>
  <c r="Q212" i="15"/>
  <c r="R212" i="15"/>
  <c r="N213" i="15"/>
  <c r="O213" i="15"/>
  <c r="P213" i="15"/>
  <c r="Q213" i="15"/>
  <c r="R213" i="15"/>
  <c r="N214" i="15"/>
  <c r="O214" i="15"/>
  <c r="P214" i="15"/>
  <c r="Q214" i="15"/>
  <c r="R214" i="15"/>
  <c r="N215" i="15"/>
  <c r="O215" i="15"/>
  <c r="P215" i="15"/>
  <c r="Q215" i="15"/>
  <c r="R215" i="15"/>
  <c r="N217" i="15"/>
  <c r="O217" i="15"/>
  <c r="P217" i="15"/>
  <c r="Q217" i="15"/>
  <c r="R217" i="15"/>
  <c r="N219" i="15"/>
  <c r="O219" i="15"/>
  <c r="P219" i="15"/>
  <c r="Q219" i="15"/>
  <c r="R219" i="15"/>
  <c r="N221" i="15"/>
  <c r="O221" i="15"/>
  <c r="P221" i="15"/>
  <c r="Q221" i="15"/>
  <c r="R221" i="15"/>
  <c r="N222" i="15"/>
  <c r="O222" i="15"/>
  <c r="P222" i="15"/>
  <c r="Q222" i="15"/>
  <c r="R222" i="15"/>
  <c r="N223" i="15"/>
  <c r="O223" i="15"/>
  <c r="P223" i="15"/>
  <c r="Q223" i="15"/>
  <c r="R223" i="15"/>
  <c r="N224" i="15"/>
  <c r="O224" i="15"/>
  <c r="P224" i="15"/>
  <c r="Q224" i="15"/>
  <c r="R224" i="15"/>
  <c r="N225" i="15"/>
  <c r="O225" i="15"/>
  <c r="P225" i="15"/>
  <c r="Q225" i="15"/>
  <c r="R225" i="15"/>
  <c r="N226" i="15"/>
  <c r="O226" i="15"/>
  <c r="P226" i="15"/>
  <c r="Q226" i="15"/>
  <c r="R226" i="15"/>
  <c r="N227" i="15"/>
  <c r="O227" i="15"/>
  <c r="P227" i="15"/>
  <c r="Q227" i="15"/>
  <c r="R227" i="15"/>
  <c r="N229" i="15"/>
  <c r="O229" i="15"/>
  <c r="P229" i="15"/>
  <c r="Q229" i="15"/>
  <c r="R229" i="15"/>
  <c r="N230" i="15"/>
  <c r="O230" i="15"/>
  <c r="P230" i="15"/>
  <c r="Q230" i="15"/>
  <c r="R230" i="15"/>
  <c r="N231" i="15"/>
  <c r="O231" i="15"/>
  <c r="P231" i="15"/>
  <c r="Q231" i="15"/>
  <c r="R231" i="15"/>
  <c r="N232" i="15"/>
  <c r="O232" i="15"/>
  <c r="P232" i="15"/>
  <c r="Q232" i="15"/>
  <c r="R232" i="15"/>
  <c r="N233" i="15"/>
  <c r="O233" i="15"/>
  <c r="P233" i="15"/>
  <c r="Q233" i="15"/>
  <c r="R233" i="15"/>
  <c r="N234" i="15"/>
  <c r="O234" i="15"/>
  <c r="P234" i="15"/>
  <c r="Q234" i="15"/>
  <c r="R234" i="15"/>
  <c r="N240" i="15"/>
  <c r="O240" i="15"/>
  <c r="P240" i="15"/>
  <c r="Q240" i="15"/>
  <c r="R240" i="15"/>
  <c r="N241" i="15"/>
  <c r="O241" i="15"/>
  <c r="P241" i="15"/>
  <c r="Q241" i="15"/>
  <c r="R241" i="15"/>
  <c r="N243" i="15"/>
  <c r="O243" i="15"/>
  <c r="P243" i="15"/>
  <c r="Q243" i="15"/>
  <c r="R243" i="15"/>
  <c r="N245" i="15"/>
  <c r="O245" i="15"/>
  <c r="P245" i="15"/>
  <c r="Q245" i="15"/>
  <c r="R245" i="15"/>
  <c r="N246" i="15"/>
  <c r="O246" i="15"/>
  <c r="P246" i="15"/>
  <c r="Q246" i="15"/>
  <c r="R246" i="15"/>
  <c r="N248" i="15"/>
  <c r="O248" i="15"/>
  <c r="P248" i="15"/>
  <c r="Q248" i="15"/>
  <c r="R248" i="15"/>
  <c r="N249" i="15"/>
  <c r="O249" i="15"/>
  <c r="P249" i="15"/>
  <c r="Q249" i="15"/>
  <c r="R249" i="15"/>
  <c r="N250" i="15"/>
  <c r="O250" i="15"/>
  <c r="P250" i="15"/>
  <c r="Q250" i="15"/>
  <c r="R250" i="15"/>
  <c r="N251" i="15"/>
  <c r="O251" i="15"/>
  <c r="P251" i="15"/>
  <c r="Q251" i="15"/>
  <c r="R251" i="15"/>
  <c r="N252" i="15"/>
  <c r="O252" i="15"/>
  <c r="P252" i="15"/>
  <c r="Q252" i="15"/>
  <c r="R252" i="15"/>
  <c r="N254" i="15"/>
  <c r="O254" i="15"/>
  <c r="P254" i="15"/>
  <c r="Q254" i="15"/>
  <c r="R254" i="15"/>
  <c r="N255" i="15"/>
  <c r="O255" i="15"/>
  <c r="P255" i="15"/>
  <c r="Q255" i="15"/>
  <c r="R255" i="15"/>
  <c r="N258" i="15"/>
  <c r="O258" i="15"/>
  <c r="P258" i="15"/>
  <c r="Q258" i="15"/>
  <c r="R258" i="15"/>
  <c r="N260" i="15"/>
  <c r="O260" i="15"/>
  <c r="P260" i="15"/>
  <c r="Q260" i="15"/>
  <c r="R260" i="15"/>
  <c r="N264" i="15"/>
  <c r="O264" i="15"/>
  <c r="P264" i="15"/>
  <c r="Q264" i="15"/>
  <c r="R264" i="15"/>
  <c r="N265" i="15"/>
  <c r="O265" i="15"/>
  <c r="P265" i="15"/>
  <c r="Q265" i="15"/>
  <c r="R265" i="15"/>
  <c r="N266" i="15"/>
  <c r="O266" i="15"/>
  <c r="P266" i="15"/>
  <c r="Q266" i="15"/>
  <c r="R266" i="15"/>
  <c r="N267" i="15"/>
  <c r="O267" i="15"/>
  <c r="P267" i="15"/>
  <c r="Q267" i="15"/>
  <c r="R267" i="15"/>
  <c r="N268" i="15"/>
  <c r="O268" i="15"/>
  <c r="P268" i="15"/>
  <c r="Q268" i="15"/>
  <c r="R268" i="15"/>
  <c r="N269" i="15"/>
  <c r="O269" i="15"/>
  <c r="P269" i="15"/>
  <c r="Q269" i="15"/>
  <c r="R269" i="15"/>
  <c r="N270" i="15"/>
  <c r="O270" i="15"/>
  <c r="P270" i="15"/>
  <c r="Q270" i="15"/>
  <c r="R270" i="15"/>
  <c r="N275" i="15"/>
  <c r="O275" i="15"/>
  <c r="P275" i="15"/>
  <c r="Q275" i="15"/>
  <c r="R275" i="15"/>
  <c r="N278" i="15"/>
  <c r="O278" i="15"/>
  <c r="P278" i="15"/>
  <c r="Q278" i="15"/>
  <c r="R278" i="15"/>
  <c r="N279" i="15"/>
  <c r="O279" i="15"/>
  <c r="P279" i="15"/>
  <c r="Q279" i="15"/>
  <c r="R279" i="15"/>
  <c r="N281" i="15"/>
  <c r="O281" i="15"/>
  <c r="P281" i="15"/>
  <c r="Q281" i="15"/>
  <c r="R281" i="15"/>
  <c r="N282" i="15"/>
  <c r="O282" i="15"/>
  <c r="P282" i="15"/>
  <c r="Q282" i="15"/>
  <c r="R282" i="15"/>
  <c r="N285" i="15"/>
  <c r="O285" i="15"/>
  <c r="P285" i="15"/>
  <c r="Q285" i="15"/>
  <c r="R285" i="15"/>
  <c r="N286" i="15"/>
  <c r="O286" i="15"/>
  <c r="P286" i="15"/>
  <c r="Q286" i="15"/>
  <c r="R286" i="15"/>
  <c r="N287" i="15"/>
  <c r="O287" i="15"/>
  <c r="P287" i="15"/>
  <c r="Q287" i="15"/>
  <c r="R287" i="15"/>
  <c r="N289" i="15"/>
  <c r="O289" i="15"/>
  <c r="P289" i="15"/>
  <c r="Q289" i="15"/>
  <c r="R289" i="15"/>
  <c r="N294" i="15"/>
  <c r="O294" i="15"/>
  <c r="P294" i="15"/>
  <c r="Q294" i="15"/>
  <c r="R294" i="15"/>
  <c r="N295" i="15"/>
  <c r="O295" i="15"/>
  <c r="P295" i="15"/>
  <c r="Q295" i="15"/>
  <c r="R295" i="15"/>
  <c r="N296" i="15"/>
  <c r="O296" i="15"/>
  <c r="P296" i="15"/>
  <c r="Q296" i="15"/>
  <c r="R296" i="15"/>
  <c r="N298" i="15"/>
  <c r="O298" i="15"/>
  <c r="P298" i="15"/>
  <c r="Q298" i="15"/>
  <c r="R298" i="15"/>
  <c r="N299" i="15"/>
  <c r="O299" i="15"/>
  <c r="P299" i="15"/>
  <c r="Q299" i="15"/>
  <c r="R299" i="15"/>
  <c r="N300" i="15"/>
  <c r="O300" i="15"/>
  <c r="P300" i="15"/>
  <c r="Q300" i="15"/>
  <c r="R300" i="15"/>
  <c r="N302" i="15"/>
  <c r="O302" i="15"/>
  <c r="P302" i="15"/>
  <c r="Q302" i="15"/>
  <c r="R302" i="15"/>
  <c r="N306" i="15"/>
  <c r="O306" i="15"/>
  <c r="P306" i="15"/>
  <c r="Q306" i="15"/>
  <c r="R306" i="15"/>
  <c r="N5" i="15"/>
  <c r="O5" i="15"/>
  <c r="P5" i="15"/>
  <c r="Q5" i="15"/>
  <c r="R5" i="15"/>
  <c r="N6" i="15"/>
  <c r="O6" i="15"/>
  <c r="P6" i="15"/>
  <c r="Q6" i="15"/>
  <c r="R6" i="15"/>
  <c r="N9" i="15"/>
  <c r="O9" i="15"/>
  <c r="P9" i="15"/>
  <c r="Q9" i="15"/>
  <c r="R9" i="15"/>
  <c r="N10" i="15"/>
  <c r="O10" i="15"/>
  <c r="P10" i="15"/>
  <c r="Q10" i="15"/>
  <c r="R10" i="15"/>
  <c r="N11" i="15"/>
  <c r="O11" i="15"/>
  <c r="P11" i="15"/>
  <c r="Q11" i="15"/>
  <c r="R11" i="15"/>
  <c r="N12" i="15"/>
  <c r="O12" i="15"/>
  <c r="P12" i="15"/>
  <c r="Q12" i="15"/>
  <c r="R12" i="15"/>
  <c r="N4" i="15"/>
  <c r="O4" i="15"/>
  <c r="P4" i="15"/>
  <c r="Q4" i="15"/>
  <c r="R4" i="15"/>
  <c r="N4" i="14"/>
  <c r="O4" i="14"/>
  <c r="P4" i="14"/>
  <c r="Q4" i="14"/>
  <c r="R4" i="14"/>
  <c r="N5" i="14"/>
  <c r="O5" i="14"/>
  <c r="P5" i="14"/>
  <c r="Q5" i="14"/>
  <c r="R5" i="14"/>
  <c r="N6" i="14"/>
  <c r="O6" i="14"/>
  <c r="P6" i="14"/>
  <c r="Q6" i="14"/>
  <c r="R6" i="14"/>
  <c r="N9" i="14"/>
  <c r="O9" i="14"/>
  <c r="P9" i="14"/>
  <c r="Q9" i="14"/>
  <c r="R9" i="14"/>
  <c r="N10" i="14"/>
  <c r="O10" i="14"/>
  <c r="P10" i="14"/>
  <c r="Q10" i="14"/>
  <c r="R10" i="14"/>
  <c r="N11" i="14"/>
  <c r="O11" i="14"/>
  <c r="P11" i="14"/>
  <c r="Q11" i="14"/>
  <c r="R11" i="14"/>
  <c r="N12" i="14"/>
  <c r="O12" i="14"/>
  <c r="P12" i="14"/>
  <c r="Q12" i="14"/>
  <c r="R12" i="14"/>
  <c r="N13" i="14"/>
  <c r="O13" i="14"/>
  <c r="P13" i="14"/>
  <c r="Q13" i="14"/>
  <c r="R13" i="14"/>
  <c r="N14" i="14"/>
  <c r="O14" i="14"/>
  <c r="P14" i="14"/>
  <c r="Q14" i="14"/>
  <c r="R14" i="14"/>
  <c r="N15" i="14"/>
  <c r="O15" i="14"/>
  <c r="P15" i="14"/>
  <c r="Q15" i="14"/>
  <c r="R15" i="14"/>
  <c r="N17" i="14"/>
  <c r="O17" i="14"/>
  <c r="P17" i="14"/>
  <c r="Q17" i="14"/>
  <c r="R17" i="14"/>
  <c r="N18" i="14"/>
  <c r="P18" i="14"/>
  <c r="N20" i="14"/>
  <c r="O20" i="14"/>
  <c r="P20" i="14"/>
  <c r="Q20" i="14"/>
  <c r="R20" i="14"/>
  <c r="N24" i="14"/>
  <c r="Q24" i="14"/>
  <c r="R24" i="14"/>
  <c r="N25" i="14"/>
  <c r="O25" i="14"/>
  <c r="Q25" i="14"/>
  <c r="R25" i="14"/>
  <c r="N26" i="14"/>
  <c r="O26" i="14"/>
  <c r="P26" i="14"/>
  <c r="Q26" i="14"/>
  <c r="R26" i="14"/>
  <c r="N27" i="14"/>
  <c r="O27" i="14"/>
  <c r="P27" i="14"/>
  <c r="Q27" i="14"/>
  <c r="R27" i="14"/>
  <c r="N29" i="14"/>
  <c r="O29" i="14"/>
  <c r="P29" i="14"/>
  <c r="Q29" i="14"/>
  <c r="R29" i="14"/>
  <c r="N30" i="14"/>
  <c r="Q30" i="14"/>
  <c r="N32" i="14"/>
  <c r="O32" i="14"/>
  <c r="P32" i="14"/>
  <c r="Q32" i="14"/>
  <c r="R32" i="14"/>
  <c r="N34" i="14"/>
  <c r="O34" i="14"/>
  <c r="P34" i="14"/>
  <c r="Q34" i="14"/>
  <c r="R34" i="14"/>
  <c r="N35" i="14"/>
  <c r="O35" i="14"/>
  <c r="P35" i="14"/>
  <c r="Q35" i="14"/>
  <c r="R35" i="14"/>
  <c r="N36" i="14"/>
  <c r="O36" i="14"/>
  <c r="P36" i="14"/>
  <c r="Q36" i="14"/>
  <c r="R36" i="14"/>
  <c r="N37" i="14"/>
  <c r="O37" i="14"/>
  <c r="P37" i="14"/>
  <c r="Q37" i="14"/>
  <c r="R37" i="14"/>
  <c r="N38" i="14"/>
  <c r="O38" i="14"/>
  <c r="P38" i="14"/>
  <c r="Q38" i="14"/>
  <c r="R38" i="14"/>
  <c r="N43" i="14"/>
  <c r="O43" i="14"/>
  <c r="P43" i="14"/>
  <c r="Q43" i="14"/>
  <c r="R43" i="14"/>
  <c r="N44" i="14"/>
  <c r="O44" i="14"/>
  <c r="P44" i="14"/>
  <c r="Q44" i="14"/>
  <c r="R44" i="14"/>
  <c r="N45" i="14"/>
  <c r="O45" i="14"/>
  <c r="P45" i="14"/>
  <c r="Q45" i="14"/>
  <c r="R45" i="14"/>
  <c r="N46" i="14"/>
  <c r="O46" i="14"/>
  <c r="P46" i="14"/>
  <c r="Q46" i="14"/>
  <c r="R46" i="14"/>
  <c r="N47" i="14"/>
  <c r="O47" i="14"/>
  <c r="P47" i="14"/>
  <c r="Q47" i="14"/>
  <c r="R47" i="14"/>
  <c r="N48" i="14"/>
  <c r="P48" i="14"/>
  <c r="N49" i="14"/>
  <c r="O49" i="14"/>
  <c r="P49" i="14"/>
  <c r="Q49" i="14"/>
  <c r="R49" i="14"/>
  <c r="N50" i="14"/>
  <c r="O50" i="14"/>
  <c r="P50" i="14"/>
  <c r="Q50" i="14"/>
  <c r="R50" i="14"/>
  <c r="N51" i="14"/>
  <c r="O51" i="14"/>
  <c r="P51" i="14"/>
  <c r="Q51" i="14"/>
  <c r="R51" i="14"/>
  <c r="N52" i="14"/>
  <c r="O52" i="14"/>
  <c r="P52" i="14"/>
  <c r="Q52" i="14"/>
  <c r="R52" i="14"/>
  <c r="N55" i="14"/>
  <c r="O55" i="14"/>
  <c r="P55" i="14"/>
  <c r="Q55" i="14"/>
  <c r="R55" i="14"/>
  <c r="N56" i="14"/>
  <c r="O56" i="14"/>
  <c r="P56" i="14"/>
  <c r="Q56" i="14"/>
  <c r="R56" i="14"/>
  <c r="N58" i="14"/>
  <c r="O58" i="14"/>
  <c r="P58" i="14"/>
  <c r="Q58" i="14"/>
  <c r="R58" i="14"/>
  <c r="N59" i="14"/>
  <c r="O59" i="14"/>
  <c r="P59" i="14"/>
  <c r="Q59" i="14"/>
  <c r="R59" i="14"/>
  <c r="N61" i="14"/>
  <c r="O61" i="14"/>
  <c r="P61" i="14"/>
  <c r="Q61" i="14"/>
  <c r="R61" i="14"/>
  <c r="N66" i="14"/>
  <c r="O66" i="14"/>
  <c r="P66" i="14"/>
  <c r="Q66" i="14"/>
  <c r="R66" i="14"/>
  <c r="N67" i="14"/>
  <c r="O67" i="14"/>
  <c r="P67" i="14"/>
  <c r="Q67" i="14"/>
  <c r="R67" i="14"/>
  <c r="N69" i="14"/>
  <c r="O69" i="14"/>
  <c r="P69" i="14"/>
  <c r="Q69" i="14"/>
  <c r="R69" i="14"/>
  <c r="N71" i="14"/>
  <c r="O71" i="14"/>
  <c r="P71" i="14"/>
  <c r="Q71" i="14"/>
  <c r="R71" i="14"/>
  <c r="N72" i="14"/>
  <c r="O72" i="14"/>
  <c r="P72" i="14"/>
  <c r="Q72" i="14"/>
  <c r="R72" i="14"/>
  <c r="N74" i="14"/>
  <c r="O74" i="14"/>
  <c r="P74" i="14"/>
  <c r="Q74" i="14"/>
  <c r="R74" i="14"/>
  <c r="N75" i="14"/>
  <c r="O75" i="14"/>
  <c r="P75" i="14"/>
  <c r="Q75" i="14"/>
  <c r="R75" i="14"/>
  <c r="N76" i="14"/>
  <c r="O76" i="14"/>
  <c r="P76" i="14"/>
  <c r="Q76" i="14"/>
  <c r="R76" i="14"/>
  <c r="N77" i="14"/>
  <c r="O77" i="14"/>
  <c r="P77" i="14"/>
  <c r="Q77" i="14"/>
  <c r="R77" i="14"/>
  <c r="N78" i="14"/>
  <c r="O78" i="14"/>
  <c r="P78" i="14"/>
  <c r="Q78" i="14"/>
  <c r="R78" i="14"/>
  <c r="N79" i="14"/>
  <c r="O79" i="14"/>
  <c r="P79" i="14"/>
  <c r="Q79" i="14"/>
  <c r="R79" i="14"/>
  <c r="N80" i="14"/>
  <c r="O80" i="14"/>
  <c r="P80" i="14"/>
  <c r="Q80" i="14"/>
  <c r="R80" i="14"/>
  <c r="N82" i="14"/>
  <c r="O82" i="14"/>
  <c r="P82" i="14"/>
  <c r="Q82" i="14"/>
  <c r="R82" i="14"/>
  <c r="N83" i="14"/>
  <c r="O83" i="14"/>
  <c r="P83" i="14"/>
  <c r="Q83" i="14"/>
  <c r="R83" i="14"/>
  <c r="N85" i="14"/>
  <c r="O85" i="14"/>
  <c r="P85" i="14"/>
  <c r="Q85" i="14"/>
  <c r="R85" i="14"/>
  <c r="N87" i="14"/>
  <c r="O87" i="14"/>
  <c r="P87" i="14"/>
  <c r="Q87" i="14"/>
  <c r="R87" i="14"/>
  <c r="N88" i="14"/>
  <c r="O88" i="14"/>
  <c r="P88" i="14"/>
  <c r="Q88" i="14"/>
  <c r="R88" i="14"/>
  <c r="N89" i="14"/>
  <c r="O89" i="14"/>
  <c r="P89" i="14"/>
  <c r="Q89" i="14"/>
  <c r="R89" i="14"/>
  <c r="N90" i="14"/>
  <c r="O90" i="14"/>
  <c r="P90" i="14"/>
  <c r="Q90" i="14"/>
  <c r="R90" i="14"/>
  <c r="N91" i="14"/>
  <c r="O91" i="14"/>
  <c r="P91" i="14"/>
  <c r="Q91" i="14"/>
  <c r="R91" i="14"/>
  <c r="N92" i="14"/>
  <c r="O92" i="14"/>
  <c r="P92" i="14"/>
  <c r="Q92" i="14"/>
  <c r="R92" i="14"/>
  <c r="N93" i="14"/>
  <c r="O93" i="14"/>
  <c r="P93" i="14"/>
  <c r="Q93" i="14"/>
  <c r="R93" i="14"/>
  <c r="N95" i="14"/>
  <c r="O95" i="14"/>
  <c r="P95" i="14"/>
  <c r="Q95" i="14"/>
  <c r="R95" i="14"/>
  <c r="N96" i="14"/>
  <c r="O96" i="14"/>
  <c r="P96" i="14"/>
  <c r="Q96" i="14"/>
  <c r="R96" i="14"/>
  <c r="N97" i="14"/>
  <c r="O97" i="14"/>
  <c r="P97" i="14"/>
  <c r="Q97" i="14"/>
  <c r="R97" i="14"/>
  <c r="N100" i="14"/>
  <c r="O100" i="14"/>
  <c r="P100" i="14"/>
  <c r="Q100" i="14"/>
  <c r="R100" i="14"/>
  <c r="N102" i="14"/>
  <c r="O102" i="14"/>
  <c r="P102" i="14"/>
  <c r="Q102" i="14"/>
  <c r="R102" i="14"/>
  <c r="N104" i="14"/>
  <c r="O104" i="14"/>
  <c r="P104" i="14"/>
  <c r="Q104" i="14"/>
  <c r="R104" i="14"/>
  <c r="N105" i="14"/>
  <c r="O105" i="14"/>
  <c r="P105" i="14"/>
  <c r="Q105" i="14"/>
  <c r="R105" i="14"/>
  <c r="N106" i="14"/>
  <c r="O106" i="14"/>
  <c r="P106" i="14"/>
  <c r="Q106" i="14"/>
  <c r="R106" i="14"/>
  <c r="N107" i="14"/>
  <c r="O107" i="14"/>
  <c r="P107" i="14"/>
  <c r="Q107" i="14"/>
  <c r="R107" i="14"/>
  <c r="N108" i="14"/>
  <c r="O108" i="14"/>
  <c r="P108" i="14"/>
  <c r="Q108" i="14"/>
  <c r="R108" i="14"/>
  <c r="N110" i="14"/>
  <c r="O110" i="14"/>
  <c r="P110" i="14"/>
  <c r="Q110" i="14"/>
  <c r="R110" i="14"/>
  <c r="N113" i="14"/>
  <c r="O113" i="14"/>
  <c r="P113" i="14"/>
  <c r="Q113" i="14"/>
  <c r="R113" i="14"/>
  <c r="N115" i="14"/>
  <c r="O115" i="14"/>
  <c r="P115" i="14"/>
  <c r="Q115" i="14"/>
  <c r="R115" i="14"/>
  <c r="N116" i="14"/>
  <c r="O116" i="14"/>
  <c r="P116" i="14"/>
  <c r="Q116" i="14"/>
  <c r="R116" i="14"/>
  <c r="N120" i="14"/>
  <c r="O120" i="14"/>
  <c r="P120" i="14"/>
  <c r="Q120" i="14"/>
  <c r="R120" i="14"/>
  <c r="N121" i="14"/>
  <c r="O121" i="14"/>
  <c r="P121" i="14"/>
  <c r="Q121" i="14"/>
  <c r="R121" i="14"/>
  <c r="N123" i="14"/>
  <c r="O123" i="14"/>
  <c r="P123" i="14"/>
  <c r="Q123" i="14"/>
  <c r="R123" i="14"/>
  <c r="N124" i="14"/>
  <c r="O124" i="14"/>
  <c r="P124" i="14"/>
  <c r="Q124" i="14"/>
  <c r="R124" i="14"/>
  <c r="N130" i="14"/>
  <c r="O130" i="14"/>
  <c r="P130" i="14"/>
  <c r="Q130" i="14"/>
  <c r="R130" i="14"/>
  <c r="N132" i="14"/>
  <c r="O132" i="14"/>
  <c r="P132" i="14"/>
  <c r="Q132" i="14"/>
  <c r="R132" i="14"/>
  <c r="N133" i="14"/>
  <c r="O133" i="14"/>
  <c r="P133" i="14"/>
  <c r="Q133" i="14"/>
  <c r="R133" i="14"/>
  <c r="N134" i="14"/>
  <c r="O134" i="14"/>
  <c r="P134" i="14"/>
  <c r="Q134" i="14"/>
  <c r="R134" i="14"/>
  <c r="N136" i="14"/>
  <c r="O136" i="14"/>
  <c r="P136" i="14"/>
  <c r="Q136" i="14"/>
  <c r="R136" i="14"/>
  <c r="N137" i="14"/>
  <c r="O137" i="14"/>
  <c r="P137" i="14"/>
  <c r="Q137" i="14"/>
  <c r="R137" i="14"/>
  <c r="N138" i="14"/>
  <c r="O138" i="14"/>
  <c r="P138" i="14"/>
  <c r="Q138" i="14"/>
  <c r="R138" i="14"/>
  <c r="N141" i="14"/>
  <c r="O141" i="14"/>
  <c r="P141" i="14"/>
  <c r="Q141" i="14"/>
  <c r="R141" i="14"/>
  <c r="N144" i="14"/>
  <c r="O144" i="14"/>
  <c r="P144" i="14"/>
  <c r="Q144" i="14"/>
  <c r="R144" i="14"/>
  <c r="N145" i="14"/>
  <c r="O145" i="14"/>
  <c r="P145" i="14"/>
  <c r="Q145" i="14"/>
  <c r="R145" i="14"/>
  <c r="N147" i="14"/>
  <c r="O147" i="14"/>
  <c r="P147" i="14"/>
  <c r="Q147" i="14"/>
  <c r="R147" i="14"/>
  <c r="N148" i="14"/>
  <c r="O148" i="14"/>
  <c r="P148" i="14"/>
  <c r="Q148" i="14"/>
  <c r="R148" i="14"/>
  <c r="N150" i="14"/>
  <c r="O150" i="14"/>
  <c r="P150" i="14"/>
  <c r="Q150" i="14"/>
  <c r="R150" i="14"/>
  <c r="N151" i="14"/>
  <c r="O151" i="14"/>
  <c r="P151" i="14"/>
  <c r="Q151" i="14"/>
  <c r="R151" i="14"/>
  <c r="N152" i="14"/>
  <c r="O152" i="14"/>
  <c r="P152" i="14"/>
  <c r="Q152" i="14"/>
  <c r="R152" i="14"/>
  <c r="N158" i="14"/>
  <c r="O158" i="14"/>
  <c r="P158" i="14"/>
  <c r="Q158" i="14"/>
  <c r="R158" i="14"/>
  <c r="N160" i="14"/>
  <c r="O160" i="14"/>
  <c r="P160" i="14"/>
  <c r="Q160" i="14"/>
  <c r="R160" i="14"/>
  <c r="N162" i="14"/>
  <c r="P162" i="14"/>
  <c r="N164" i="14"/>
  <c r="Q164" i="14"/>
  <c r="N165" i="14"/>
  <c r="O165" i="14"/>
  <c r="P165" i="14"/>
  <c r="Q165" i="14"/>
  <c r="R165" i="14"/>
  <c r="N167" i="14"/>
  <c r="O167" i="14"/>
  <c r="P167" i="14"/>
  <c r="Q167" i="14"/>
  <c r="R167" i="14"/>
  <c r="N168" i="14"/>
  <c r="O168" i="14"/>
  <c r="P168" i="14"/>
  <c r="Q168" i="14"/>
  <c r="R168" i="14"/>
  <c r="N169" i="14"/>
  <c r="O169" i="14"/>
  <c r="P169" i="14"/>
  <c r="Q169" i="14"/>
  <c r="R169" i="14"/>
  <c r="N173" i="14"/>
  <c r="O173" i="14"/>
  <c r="P173" i="14"/>
  <c r="Q173" i="14"/>
  <c r="R173" i="14"/>
  <c r="N174" i="14"/>
  <c r="O174" i="14"/>
  <c r="P174" i="14"/>
  <c r="Q174" i="14"/>
  <c r="R174" i="14"/>
  <c r="N175" i="14"/>
  <c r="O175" i="14"/>
  <c r="P175" i="14"/>
  <c r="Q175" i="14"/>
  <c r="R175" i="14"/>
  <c r="N176" i="14"/>
  <c r="O176" i="14"/>
  <c r="P176" i="14"/>
  <c r="Q176" i="14"/>
  <c r="R176" i="14"/>
  <c r="N177" i="14"/>
  <c r="O177" i="14"/>
  <c r="P177" i="14"/>
  <c r="Q177" i="14"/>
  <c r="R177" i="14"/>
  <c r="N180" i="14"/>
  <c r="O180" i="14"/>
  <c r="P180" i="14"/>
  <c r="Q180" i="14"/>
  <c r="R180" i="14"/>
  <c r="N183" i="14"/>
  <c r="O183" i="14"/>
  <c r="P183" i="14"/>
  <c r="Q183" i="14"/>
  <c r="R183" i="14"/>
  <c r="N184" i="14"/>
  <c r="O184" i="14"/>
  <c r="P184" i="14"/>
  <c r="Q184" i="14"/>
  <c r="R184" i="14"/>
  <c r="N186" i="14"/>
  <c r="O186" i="14"/>
  <c r="P186" i="14"/>
  <c r="Q186" i="14"/>
  <c r="R186" i="14"/>
  <c r="N188" i="14"/>
  <c r="O188" i="14"/>
  <c r="P188" i="14"/>
  <c r="Q188" i="14"/>
  <c r="R188" i="14"/>
  <c r="N189" i="14"/>
  <c r="O189" i="14"/>
  <c r="P189" i="14"/>
  <c r="Q189" i="14"/>
  <c r="R189" i="14"/>
  <c r="N190" i="14"/>
  <c r="O190" i="14"/>
  <c r="P190" i="14"/>
  <c r="Q190" i="14"/>
  <c r="R190" i="14"/>
  <c r="N192" i="14"/>
  <c r="P192" i="14"/>
  <c r="N195" i="14"/>
  <c r="O195" i="14"/>
  <c r="P195" i="14"/>
  <c r="Q195" i="14"/>
  <c r="R195" i="14"/>
  <c r="N197" i="14"/>
  <c r="O197" i="14"/>
  <c r="P197" i="14"/>
  <c r="Q197" i="14"/>
  <c r="R197" i="14"/>
  <c r="N201" i="14"/>
  <c r="O201" i="14"/>
  <c r="P201" i="14"/>
  <c r="Q201" i="14"/>
  <c r="R201" i="14"/>
  <c r="N207" i="14"/>
  <c r="O207" i="14"/>
  <c r="P207" i="14"/>
  <c r="Q207" i="14"/>
  <c r="R207" i="14"/>
  <c r="N208" i="14"/>
  <c r="O208" i="14"/>
  <c r="P208" i="14"/>
  <c r="Q208" i="14"/>
  <c r="R208" i="14"/>
  <c r="N209" i="14"/>
  <c r="O209" i="14"/>
  <c r="P209" i="14"/>
  <c r="Q209" i="14"/>
  <c r="R209" i="14"/>
  <c r="N210" i="14"/>
  <c r="O210" i="14"/>
  <c r="P210" i="14"/>
  <c r="Q210" i="14"/>
  <c r="R210" i="14"/>
  <c r="N211" i="14"/>
  <c r="O211" i="14"/>
  <c r="P211" i="14"/>
  <c r="Q211" i="14"/>
  <c r="R211" i="14"/>
  <c r="N215" i="14"/>
  <c r="O215" i="14"/>
  <c r="P215" i="14"/>
  <c r="Q215" i="14"/>
  <c r="R215" i="14"/>
  <c r="N217" i="14"/>
  <c r="O217" i="14"/>
  <c r="P217" i="14"/>
  <c r="Q217" i="14"/>
  <c r="R217" i="14"/>
  <c r="N218" i="14"/>
  <c r="O218" i="14"/>
  <c r="P218" i="14"/>
  <c r="Q218" i="14"/>
  <c r="R218" i="14"/>
  <c r="N219" i="14"/>
  <c r="O219" i="14"/>
  <c r="P219" i="14"/>
  <c r="Q219" i="14"/>
  <c r="R219" i="14"/>
  <c r="N221" i="14"/>
  <c r="O221" i="14"/>
  <c r="P221" i="14"/>
  <c r="Q221" i="14"/>
  <c r="R221" i="14"/>
  <c r="N222" i="14"/>
  <c r="O222" i="14"/>
  <c r="P222" i="14"/>
  <c r="Q222" i="14"/>
  <c r="R222" i="14"/>
  <c r="N223" i="14"/>
  <c r="O223" i="14"/>
  <c r="P223" i="14"/>
  <c r="Q223" i="14"/>
  <c r="R223" i="14"/>
  <c r="N224" i="14"/>
  <c r="O224" i="14"/>
  <c r="P224" i="14"/>
  <c r="Q224" i="14"/>
  <c r="R224" i="14"/>
  <c r="N225" i="14"/>
  <c r="O225" i="14"/>
  <c r="P225" i="14"/>
  <c r="Q225" i="14"/>
  <c r="R225" i="14"/>
  <c r="N226" i="14"/>
  <c r="O226" i="14"/>
  <c r="P226" i="14"/>
  <c r="Q226" i="14"/>
  <c r="R226" i="14"/>
  <c r="N227" i="14"/>
  <c r="O227" i="14"/>
  <c r="P227" i="14"/>
  <c r="Q227" i="14"/>
  <c r="R227" i="14"/>
  <c r="N229" i="14"/>
  <c r="O229" i="14"/>
  <c r="P229" i="14"/>
  <c r="Q229" i="14"/>
  <c r="R229" i="14"/>
  <c r="N230" i="14"/>
  <c r="O230" i="14"/>
  <c r="P230" i="14"/>
  <c r="Q230" i="14"/>
  <c r="R230" i="14"/>
  <c r="N231" i="14"/>
  <c r="O231" i="14"/>
  <c r="P231" i="14"/>
  <c r="Q231" i="14"/>
  <c r="R231" i="14"/>
  <c r="N232" i="14"/>
  <c r="O232" i="14"/>
  <c r="P232" i="14"/>
  <c r="Q232" i="14"/>
  <c r="R232" i="14"/>
  <c r="N233" i="14"/>
  <c r="O233" i="14"/>
  <c r="P233" i="14"/>
  <c r="Q233" i="14"/>
  <c r="R233" i="14"/>
  <c r="N234" i="14"/>
  <c r="O234" i="14"/>
  <c r="P234" i="14"/>
  <c r="Q234" i="14"/>
  <c r="R234" i="14"/>
  <c r="N236" i="14"/>
  <c r="O236" i="14"/>
  <c r="P236" i="14"/>
  <c r="Q236" i="14"/>
  <c r="R236" i="14"/>
  <c r="N240" i="14"/>
  <c r="O240" i="14"/>
  <c r="P240" i="14"/>
  <c r="Q240" i="14"/>
  <c r="R240" i="14"/>
  <c r="N241" i="14"/>
  <c r="O241" i="14"/>
  <c r="P241" i="14"/>
  <c r="Q241" i="14"/>
  <c r="R241" i="14"/>
  <c r="N243" i="14"/>
  <c r="O243" i="14"/>
  <c r="P243" i="14"/>
  <c r="Q243" i="14"/>
  <c r="R243" i="14"/>
  <c r="N245" i="14"/>
  <c r="O245" i="14"/>
  <c r="P245" i="14"/>
  <c r="Q245" i="14"/>
  <c r="R245" i="14"/>
  <c r="N246" i="14"/>
  <c r="O246" i="14"/>
  <c r="P246" i="14"/>
  <c r="Q246" i="14"/>
  <c r="R246" i="14"/>
  <c r="N247" i="14"/>
  <c r="O247" i="14"/>
  <c r="P247" i="14"/>
  <c r="Q247" i="14"/>
  <c r="R247" i="14"/>
  <c r="N248" i="14"/>
  <c r="O248" i="14"/>
  <c r="P248" i="14"/>
  <c r="Q248" i="14"/>
  <c r="R248" i="14"/>
  <c r="N249" i="14"/>
  <c r="O249" i="14"/>
  <c r="P249" i="14"/>
  <c r="Q249" i="14"/>
  <c r="R249" i="14"/>
  <c r="N250" i="14"/>
  <c r="O250" i="14"/>
  <c r="P250" i="14"/>
  <c r="Q250" i="14"/>
  <c r="R250" i="14"/>
  <c r="N251" i="14"/>
  <c r="O251" i="14"/>
  <c r="P251" i="14"/>
  <c r="Q251" i="14"/>
  <c r="R251" i="14"/>
  <c r="N252" i="14"/>
  <c r="O252" i="14"/>
  <c r="P252" i="14"/>
  <c r="Q252" i="14"/>
  <c r="R252" i="14"/>
  <c r="N254" i="14"/>
  <c r="O254" i="14"/>
  <c r="P254" i="14"/>
  <c r="Q254" i="14"/>
  <c r="R254" i="14"/>
  <c r="N255" i="14"/>
  <c r="O255" i="14"/>
  <c r="P255" i="14"/>
  <c r="Q255" i="14"/>
  <c r="R255" i="14"/>
  <c r="N260" i="14"/>
  <c r="O260" i="14"/>
  <c r="P260" i="14"/>
  <c r="Q260" i="14"/>
  <c r="R260" i="14"/>
  <c r="N263" i="14"/>
  <c r="O263" i="14"/>
  <c r="P263" i="14"/>
  <c r="Q263" i="14"/>
  <c r="R263" i="14"/>
  <c r="N264" i="14"/>
  <c r="O264" i="14"/>
  <c r="P264" i="14"/>
  <c r="Q264" i="14"/>
  <c r="R264" i="14"/>
  <c r="N266" i="14"/>
  <c r="O266" i="14"/>
  <c r="P266" i="14"/>
  <c r="Q266" i="14"/>
  <c r="R266" i="14"/>
  <c r="N267" i="14"/>
  <c r="O267" i="14"/>
  <c r="P267" i="14"/>
  <c r="Q267" i="14"/>
  <c r="R267" i="14"/>
  <c r="N268" i="14"/>
  <c r="O268" i="14"/>
  <c r="P268" i="14"/>
  <c r="Q268" i="14"/>
  <c r="R268" i="14"/>
  <c r="N269" i="14"/>
  <c r="O269" i="14"/>
  <c r="P269" i="14"/>
  <c r="Q269" i="14"/>
  <c r="R269" i="14"/>
  <c r="N270" i="14"/>
  <c r="O270" i="14"/>
  <c r="P270" i="14"/>
  <c r="Q270" i="14"/>
  <c r="R270" i="14"/>
  <c r="N275" i="14"/>
  <c r="O275" i="14"/>
  <c r="P275" i="14"/>
  <c r="Q275" i="14"/>
  <c r="R275" i="14"/>
  <c r="N278" i="14"/>
  <c r="O278" i="14"/>
  <c r="P278" i="14"/>
  <c r="Q278" i="14"/>
  <c r="R278" i="14"/>
  <c r="N279" i="14"/>
  <c r="O279" i="14"/>
  <c r="P279" i="14"/>
  <c r="Q279" i="14"/>
  <c r="R279" i="14"/>
  <c r="N281" i="14"/>
  <c r="O281" i="14"/>
  <c r="P281" i="14"/>
  <c r="Q281" i="14"/>
  <c r="R281" i="14"/>
  <c r="N282" i="14"/>
  <c r="O282" i="14"/>
  <c r="P282" i="14"/>
  <c r="Q282" i="14"/>
  <c r="R282" i="14"/>
  <c r="N284" i="14"/>
  <c r="O284" i="14"/>
  <c r="P284" i="14"/>
  <c r="Q284" i="14"/>
  <c r="R284" i="14"/>
  <c r="N285" i="14"/>
  <c r="O285" i="14"/>
  <c r="P285" i="14"/>
  <c r="Q285" i="14"/>
  <c r="R285" i="14"/>
  <c r="N286" i="14"/>
  <c r="O286" i="14"/>
  <c r="P286" i="14"/>
  <c r="Q286" i="14"/>
  <c r="R286" i="14"/>
  <c r="N287" i="14"/>
  <c r="O287" i="14"/>
  <c r="P287" i="14"/>
  <c r="Q287" i="14"/>
  <c r="R287" i="14"/>
  <c r="N289" i="14"/>
  <c r="O289" i="14"/>
  <c r="P289" i="14"/>
  <c r="Q289" i="14"/>
  <c r="R289" i="14"/>
  <c r="N292" i="14"/>
  <c r="O292" i="14"/>
  <c r="P292" i="14"/>
  <c r="Q292" i="14"/>
  <c r="R292" i="14"/>
  <c r="N294" i="14"/>
  <c r="O294" i="14"/>
  <c r="P294" i="14"/>
  <c r="Q294" i="14"/>
  <c r="R294" i="14"/>
  <c r="N295" i="14"/>
  <c r="O295" i="14"/>
  <c r="P295" i="14"/>
  <c r="Q295" i="14"/>
  <c r="R295" i="14"/>
  <c r="N296" i="14"/>
  <c r="O296" i="14"/>
  <c r="P296" i="14"/>
  <c r="Q296" i="14"/>
  <c r="R296" i="14"/>
  <c r="N297" i="14"/>
  <c r="O297" i="14"/>
  <c r="P297" i="14"/>
  <c r="Q297" i="14"/>
  <c r="R297" i="14"/>
  <c r="N298" i="14"/>
  <c r="O298" i="14"/>
  <c r="P298" i="14"/>
  <c r="Q298" i="14"/>
  <c r="R298" i="14"/>
  <c r="N299" i="14"/>
  <c r="O299" i="14"/>
  <c r="P299" i="14"/>
  <c r="Q299" i="14"/>
  <c r="R299" i="14"/>
  <c r="N300" i="14"/>
  <c r="O300" i="14"/>
  <c r="P300" i="14"/>
  <c r="Q300" i="14"/>
  <c r="R300" i="14"/>
  <c r="N302" i="14"/>
  <c r="O302" i="14"/>
  <c r="P302" i="14"/>
  <c r="Q302" i="14"/>
  <c r="R302" i="14"/>
  <c r="N304" i="14"/>
  <c r="O304" i="14"/>
  <c r="P304" i="14"/>
  <c r="Q304" i="14"/>
  <c r="R304" i="14"/>
  <c r="N306" i="14"/>
  <c r="O306" i="14"/>
  <c r="P306" i="14"/>
  <c r="Q306" i="14"/>
  <c r="R306" i="14"/>
  <c r="N4" i="13"/>
  <c r="O4" i="13"/>
  <c r="P4" i="13"/>
  <c r="Q4" i="13"/>
  <c r="R4" i="13"/>
  <c r="N5" i="13"/>
  <c r="O5" i="13"/>
  <c r="P5" i="13"/>
  <c r="Q5" i="13"/>
  <c r="R5" i="13"/>
  <c r="N6" i="13"/>
  <c r="O6" i="13"/>
  <c r="P6" i="13"/>
  <c r="Q6" i="13"/>
  <c r="R6" i="13"/>
  <c r="N9" i="13"/>
  <c r="O9" i="13"/>
  <c r="P9" i="13"/>
  <c r="Q9" i="13"/>
  <c r="R9" i="13"/>
  <c r="N10" i="13"/>
  <c r="O10" i="13"/>
  <c r="P10" i="13"/>
  <c r="Q10" i="13"/>
  <c r="R10" i="13"/>
  <c r="N11" i="13"/>
  <c r="O11" i="13"/>
  <c r="P11" i="13"/>
  <c r="Q11" i="13"/>
  <c r="R11" i="13"/>
  <c r="N12" i="13"/>
  <c r="O12" i="13"/>
  <c r="P12" i="13"/>
  <c r="Q12" i="13"/>
  <c r="R12" i="13"/>
  <c r="N13" i="13"/>
  <c r="O13" i="13"/>
  <c r="P13" i="13"/>
  <c r="Q13" i="13"/>
  <c r="R13" i="13"/>
  <c r="N14" i="13"/>
  <c r="O14" i="13"/>
  <c r="P14" i="13"/>
  <c r="Q14" i="13"/>
  <c r="R14" i="13"/>
  <c r="N15" i="13"/>
  <c r="O15" i="13"/>
  <c r="P15" i="13"/>
  <c r="Q15" i="13"/>
  <c r="R15" i="13"/>
  <c r="N17" i="13"/>
  <c r="O17" i="13"/>
  <c r="P17" i="13"/>
  <c r="Q17" i="13"/>
  <c r="R17" i="13"/>
  <c r="N19" i="13"/>
  <c r="O19" i="13"/>
  <c r="P19" i="13"/>
  <c r="Q19" i="13"/>
  <c r="R19" i="13"/>
  <c r="N20" i="13"/>
  <c r="O20" i="13"/>
  <c r="P20" i="13"/>
  <c r="Q20" i="13"/>
  <c r="R20" i="13"/>
  <c r="N24" i="13"/>
  <c r="O24" i="13"/>
  <c r="P24" i="13"/>
  <c r="Q24" i="13"/>
  <c r="R24" i="13"/>
  <c r="N25" i="13"/>
  <c r="O25" i="13"/>
  <c r="P25" i="13"/>
  <c r="Q25" i="13"/>
  <c r="R25" i="13"/>
  <c r="N26" i="13"/>
  <c r="O26" i="13"/>
  <c r="P26" i="13"/>
  <c r="Q26" i="13"/>
  <c r="R26" i="13"/>
  <c r="N27" i="13"/>
  <c r="O27" i="13"/>
  <c r="P27" i="13"/>
  <c r="Q27" i="13"/>
  <c r="R27" i="13"/>
  <c r="N29" i="13"/>
  <c r="O29" i="13"/>
  <c r="P29" i="13"/>
  <c r="Q29" i="13"/>
  <c r="R29" i="13"/>
  <c r="N30" i="13"/>
  <c r="O30" i="13"/>
  <c r="P30" i="13"/>
  <c r="Q30" i="13"/>
  <c r="R30" i="13"/>
  <c r="N31" i="13"/>
  <c r="O31" i="13"/>
  <c r="P31" i="13"/>
  <c r="Q31" i="13"/>
  <c r="R31" i="13"/>
  <c r="N32" i="13"/>
  <c r="O32" i="13"/>
  <c r="P32" i="13"/>
  <c r="Q32" i="13"/>
  <c r="R32" i="13"/>
  <c r="N34" i="13"/>
  <c r="O34" i="13"/>
  <c r="P34" i="13"/>
  <c r="Q34" i="13"/>
  <c r="R34" i="13"/>
  <c r="N35" i="13"/>
  <c r="O35" i="13"/>
  <c r="P35" i="13"/>
  <c r="Q35" i="13"/>
  <c r="R35" i="13"/>
  <c r="N36" i="13"/>
  <c r="O36" i="13"/>
  <c r="P36" i="13"/>
  <c r="Q36" i="13"/>
  <c r="R36" i="13"/>
  <c r="N38" i="13"/>
  <c r="O38" i="13"/>
  <c r="P38" i="13"/>
  <c r="Q38" i="13"/>
  <c r="R38" i="13"/>
  <c r="N40" i="13"/>
  <c r="O40" i="13"/>
  <c r="P40" i="13"/>
  <c r="Q40" i="13"/>
  <c r="R40" i="13"/>
  <c r="N41" i="13"/>
  <c r="O41" i="13"/>
  <c r="P41" i="13"/>
  <c r="Q41" i="13"/>
  <c r="R41" i="13"/>
  <c r="N43" i="13"/>
  <c r="O43" i="13"/>
  <c r="P43" i="13"/>
  <c r="Q43" i="13"/>
  <c r="R43" i="13"/>
  <c r="N44" i="13"/>
  <c r="O44" i="13"/>
  <c r="P44" i="13"/>
  <c r="Q44" i="13"/>
  <c r="R44" i="13"/>
  <c r="N45" i="13"/>
  <c r="O45" i="13"/>
  <c r="P45" i="13"/>
  <c r="Q45" i="13"/>
  <c r="R45" i="13"/>
  <c r="N46" i="13"/>
  <c r="O46" i="13"/>
  <c r="P46" i="13"/>
  <c r="Q46" i="13"/>
  <c r="R46" i="13"/>
  <c r="N47" i="13"/>
  <c r="O47" i="13"/>
  <c r="P47" i="13"/>
  <c r="Q47" i="13"/>
  <c r="R47" i="13"/>
  <c r="N49" i="13"/>
  <c r="O49" i="13"/>
  <c r="P49" i="13"/>
  <c r="Q49" i="13"/>
  <c r="R49" i="13"/>
  <c r="N50" i="13"/>
  <c r="O50" i="13"/>
  <c r="P50" i="13"/>
  <c r="Q50" i="13"/>
  <c r="R50" i="13"/>
  <c r="N51" i="13"/>
  <c r="O51" i="13"/>
  <c r="P51" i="13"/>
  <c r="Q51" i="13"/>
  <c r="R51" i="13"/>
  <c r="N52" i="13"/>
  <c r="O52" i="13"/>
  <c r="P52" i="13"/>
  <c r="Q52" i="13"/>
  <c r="R52" i="13"/>
  <c r="N55" i="13"/>
  <c r="O55" i="13"/>
  <c r="P55" i="13"/>
  <c r="Q55" i="13"/>
  <c r="R55" i="13"/>
  <c r="N56" i="13"/>
  <c r="O56" i="13"/>
  <c r="P56" i="13"/>
  <c r="Q56" i="13"/>
  <c r="R56" i="13"/>
  <c r="N57" i="13"/>
  <c r="O57" i="13"/>
  <c r="P57" i="13"/>
  <c r="Q57" i="13"/>
  <c r="R57" i="13"/>
  <c r="N58" i="13"/>
  <c r="O58" i="13"/>
  <c r="P58" i="13"/>
  <c r="Q58" i="13"/>
  <c r="R58" i="13"/>
  <c r="N59" i="13"/>
  <c r="O59" i="13"/>
  <c r="P59" i="13"/>
  <c r="Q59" i="13"/>
  <c r="R59" i="13"/>
  <c r="N61" i="13"/>
  <c r="O61" i="13"/>
  <c r="P61" i="13"/>
  <c r="Q61" i="13"/>
  <c r="R61" i="13"/>
  <c r="N66" i="13"/>
  <c r="O66" i="13"/>
  <c r="P66" i="13"/>
  <c r="Q66" i="13"/>
  <c r="R66" i="13"/>
  <c r="N67" i="13"/>
  <c r="O67" i="13"/>
  <c r="P67" i="13"/>
  <c r="Q67" i="13"/>
  <c r="R67" i="13"/>
  <c r="N68" i="13"/>
  <c r="O68" i="13"/>
  <c r="P68" i="13"/>
  <c r="Q68" i="13"/>
  <c r="R68" i="13"/>
  <c r="N69" i="13"/>
  <c r="O69" i="13"/>
  <c r="P69" i="13"/>
  <c r="Q69" i="13"/>
  <c r="R69" i="13"/>
  <c r="N71" i="13"/>
  <c r="O71" i="13"/>
  <c r="P71" i="13"/>
  <c r="Q71" i="13"/>
  <c r="R71" i="13"/>
  <c r="N72" i="13"/>
  <c r="O72" i="13"/>
  <c r="P72" i="13"/>
  <c r="Q72" i="13"/>
  <c r="R72" i="13"/>
  <c r="N74" i="13"/>
  <c r="O74" i="13"/>
  <c r="P74" i="13"/>
  <c r="Q74" i="13"/>
  <c r="R74" i="13"/>
  <c r="N75" i="13"/>
  <c r="O75" i="13"/>
  <c r="P75" i="13"/>
  <c r="Q75" i="13"/>
  <c r="R75" i="13"/>
  <c r="N76" i="13"/>
  <c r="O76" i="13"/>
  <c r="P76" i="13"/>
  <c r="Q76" i="13"/>
  <c r="R76" i="13"/>
  <c r="N77" i="13"/>
  <c r="O77" i="13"/>
  <c r="P77" i="13"/>
  <c r="Q77" i="13"/>
  <c r="R77" i="13"/>
  <c r="N78" i="13"/>
  <c r="O78" i="13"/>
  <c r="P78" i="13"/>
  <c r="Q78" i="13"/>
  <c r="R78" i="13"/>
  <c r="N79" i="13"/>
  <c r="O79" i="13"/>
  <c r="P79" i="13"/>
  <c r="Q79" i="13"/>
  <c r="R79" i="13"/>
  <c r="N83" i="13"/>
  <c r="O83" i="13"/>
  <c r="P83" i="13"/>
  <c r="Q83" i="13"/>
  <c r="R83" i="13"/>
  <c r="N87" i="13"/>
  <c r="O87" i="13"/>
  <c r="P87" i="13"/>
  <c r="Q87" i="13"/>
  <c r="R87" i="13"/>
  <c r="N88" i="13"/>
  <c r="O88" i="13"/>
  <c r="P88" i="13"/>
  <c r="Q88" i="13"/>
  <c r="R88" i="13"/>
  <c r="N89" i="13"/>
  <c r="O89" i="13"/>
  <c r="P89" i="13"/>
  <c r="Q89" i="13"/>
  <c r="R89" i="13"/>
  <c r="N90" i="13"/>
  <c r="O90" i="13"/>
  <c r="P90" i="13"/>
  <c r="Q90" i="13"/>
  <c r="R90" i="13"/>
  <c r="N91" i="13"/>
  <c r="O91" i="13"/>
  <c r="P91" i="13"/>
  <c r="Q91" i="13"/>
  <c r="R91" i="13"/>
  <c r="N92" i="13"/>
  <c r="O92" i="13"/>
  <c r="P92" i="13"/>
  <c r="Q92" i="13"/>
  <c r="R92" i="13"/>
  <c r="N93" i="13"/>
  <c r="O93" i="13"/>
  <c r="P93" i="13"/>
  <c r="Q93" i="13"/>
  <c r="R93" i="13"/>
  <c r="N94" i="13"/>
  <c r="P94" i="13"/>
  <c r="N95" i="13"/>
  <c r="O95" i="13"/>
  <c r="P95" i="13"/>
  <c r="Q95" i="13"/>
  <c r="R95" i="13"/>
  <c r="N96" i="13"/>
  <c r="O96" i="13"/>
  <c r="P96" i="13"/>
  <c r="Q96" i="13"/>
  <c r="R96" i="13"/>
  <c r="N97" i="13"/>
  <c r="O97" i="13"/>
  <c r="P97" i="13"/>
  <c r="Q97" i="13"/>
  <c r="R97" i="13"/>
  <c r="N98" i="13"/>
  <c r="O98" i="13"/>
  <c r="P98" i="13"/>
  <c r="Q98" i="13"/>
  <c r="R98" i="13"/>
  <c r="N102" i="13"/>
  <c r="O102" i="13"/>
  <c r="P102" i="13"/>
  <c r="Q102" i="13"/>
  <c r="R102" i="13"/>
  <c r="N103" i="13"/>
  <c r="O103" i="13"/>
  <c r="P103" i="13"/>
  <c r="Q103" i="13"/>
  <c r="R103" i="13"/>
  <c r="N104" i="13"/>
  <c r="O104" i="13"/>
  <c r="P104" i="13"/>
  <c r="Q104" i="13"/>
  <c r="R104" i="13"/>
  <c r="N105" i="13"/>
  <c r="O105" i="13"/>
  <c r="P105" i="13"/>
  <c r="Q105" i="13"/>
  <c r="R105" i="13"/>
  <c r="N106" i="13"/>
  <c r="P106" i="13"/>
  <c r="Q106" i="13"/>
  <c r="N107" i="13"/>
  <c r="O107" i="13"/>
  <c r="P107" i="13"/>
  <c r="Q107" i="13"/>
  <c r="R107" i="13"/>
  <c r="N110" i="13"/>
  <c r="O110" i="13"/>
  <c r="P110" i="13"/>
  <c r="Q110" i="13"/>
  <c r="R110" i="13"/>
  <c r="N113" i="13"/>
  <c r="O113" i="13"/>
  <c r="P113" i="13"/>
  <c r="Q113" i="13"/>
  <c r="R113" i="13"/>
  <c r="N114" i="13"/>
  <c r="O114" i="13"/>
  <c r="P114" i="13"/>
  <c r="Q114" i="13"/>
  <c r="R114" i="13"/>
  <c r="N116" i="13"/>
  <c r="O116" i="13"/>
  <c r="P116" i="13"/>
  <c r="Q116" i="13"/>
  <c r="R116" i="13"/>
  <c r="N121" i="13"/>
  <c r="O121" i="13"/>
  <c r="P121" i="13"/>
  <c r="Q121" i="13"/>
  <c r="R121" i="13"/>
  <c r="N122" i="13"/>
  <c r="O122" i="13"/>
  <c r="P122" i="13"/>
  <c r="Q122" i="13"/>
  <c r="R122" i="13"/>
  <c r="N123" i="13"/>
  <c r="O123" i="13"/>
  <c r="P123" i="13"/>
  <c r="Q123" i="13"/>
  <c r="R123" i="13"/>
  <c r="N124" i="13"/>
  <c r="O124" i="13"/>
  <c r="P124" i="13"/>
  <c r="Q124" i="13"/>
  <c r="R124" i="13"/>
  <c r="N128" i="13"/>
  <c r="O128" i="13"/>
  <c r="P128" i="13"/>
  <c r="Q128" i="13"/>
  <c r="R128" i="13"/>
  <c r="N129" i="13"/>
  <c r="O129" i="13"/>
  <c r="P129" i="13"/>
  <c r="Q129" i="13"/>
  <c r="R129" i="13"/>
  <c r="N130" i="13"/>
  <c r="O130" i="13"/>
  <c r="P130" i="13"/>
  <c r="Q130" i="13"/>
  <c r="R130" i="13"/>
  <c r="N132" i="13"/>
  <c r="O132" i="13"/>
  <c r="P132" i="13"/>
  <c r="Q132" i="13"/>
  <c r="R132" i="13"/>
  <c r="N133" i="13"/>
  <c r="O133" i="13"/>
  <c r="P133" i="13"/>
  <c r="Q133" i="13"/>
  <c r="R133" i="13"/>
  <c r="N134" i="13"/>
  <c r="O134" i="13"/>
  <c r="P134" i="13"/>
  <c r="Q134" i="13"/>
  <c r="R134" i="13"/>
  <c r="N136" i="13"/>
  <c r="O136" i="13"/>
  <c r="P136" i="13"/>
  <c r="Q136" i="13"/>
  <c r="R136" i="13"/>
  <c r="N137" i="13"/>
  <c r="O137" i="13"/>
  <c r="P137" i="13"/>
  <c r="Q137" i="13"/>
  <c r="R137" i="13"/>
  <c r="N138" i="13"/>
  <c r="O138" i="13"/>
  <c r="P138" i="13"/>
  <c r="Q138" i="13"/>
  <c r="R138" i="13"/>
  <c r="N141" i="13"/>
  <c r="O141" i="13"/>
  <c r="P141" i="13"/>
  <c r="Q141" i="13"/>
  <c r="R141" i="13"/>
  <c r="N142" i="13"/>
  <c r="O142" i="13"/>
  <c r="P142" i="13"/>
  <c r="Q142" i="13"/>
  <c r="R142" i="13"/>
  <c r="N144" i="13"/>
  <c r="O144" i="13"/>
  <c r="P144" i="13"/>
  <c r="Q144" i="13"/>
  <c r="R144" i="13"/>
  <c r="N145" i="13"/>
  <c r="O145" i="13"/>
  <c r="P145" i="13"/>
  <c r="Q145" i="13"/>
  <c r="R145" i="13"/>
  <c r="N147" i="13"/>
  <c r="O147" i="13"/>
  <c r="P147" i="13"/>
  <c r="Q147" i="13"/>
  <c r="R147" i="13"/>
  <c r="N148" i="13"/>
  <c r="O148" i="13"/>
  <c r="P148" i="13"/>
  <c r="Q148" i="13"/>
  <c r="R148" i="13"/>
  <c r="N150" i="13"/>
  <c r="O150" i="13"/>
  <c r="P150" i="13"/>
  <c r="Q150" i="13"/>
  <c r="R150" i="13"/>
  <c r="N151" i="13"/>
  <c r="O151" i="13"/>
  <c r="P151" i="13"/>
  <c r="Q151" i="13"/>
  <c r="R151" i="13"/>
  <c r="N152" i="13"/>
  <c r="O152" i="13"/>
  <c r="P152" i="13"/>
  <c r="Q152" i="13"/>
  <c r="R152" i="13"/>
  <c r="N153" i="13"/>
  <c r="O153" i="13"/>
  <c r="P153" i="13"/>
  <c r="Q153" i="13"/>
  <c r="R153" i="13"/>
  <c r="N157" i="13"/>
  <c r="O157" i="13"/>
  <c r="P157" i="13"/>
  <c r="Q157" i="13"/>
  <c r="R157" i="13"/>
  <c r="N158" i="13"/>
  <c r="O158" i="13"/>
  <c r="P158" i="13"/>
  <c r="Q158" i="13"/>
  <c r="R158" i="13"/>
  <c r="N160" i="13"/>
  <c r="O160" i="13"/>
  <c r="P160" i="13"/>
  <c r="Q160" i="13"/>
  <c r="R160" i="13"/>
  <c r="N162" i="13"/>
  <c r="O162" i="13"/>
  <c r="P162" i="13"/>
  <c r="Q162" i="13"/>
  <c r="R162" i="13"/>
  <c r="N164" i="13"/>
  <c r="O164" i="13"/>
  <c r="P164" i="13"/>
  <c r="Q164" i="13"/>
  <c r="R164" i="13"/>
  <c r="N165" i="13"/>
  <c r="O165" i="13"/>
  <c r="P165" i="13"/>
  <c r="Q165" i="13"/>
  <c r="R165" i="13"/>
  <c r="N167" i="13"/>
  <c r="O167" i="13"/>
  <c r="P167" i="13"/>
  <c r="Q167" i="13"/>
  <c r="R167" i="13"/>
  <c r="N168" i="13"/>
  <c r="O168" i="13"/>
  <c r="P168" i="13"/>
  <c r="Q168" i="13"/>
  <c r="R168" i="13"/>
  <c r="N169" i="13"/>
  <c r="O169" i="13"/>
  <c r="P169" i="13"/>
  <c r="Q169" i="13"/>
  <c r="R169" i="13"/>
  <c r="N173" i="13"/>
  <c r="O173" i="13"/>
  <c r="P173" i="13"/>
  <c r="Q173" i="13"/>
  <c r="R173" i="13"/>
  <c r="N174" i="13"/>
  <c r="O174" i="13"/>
  <c r="P174" i="13"/>
  <c r="Q174" i="13"/>
  <c r="R174" i="13"/>
  <c r="N175" i="13"/>
  <c r="O175" i="13"/>
  <c r="P175" i="13"/>
  <c r="Q175" i="13"/>
  <c r="R175" i="13"/>
  <c r="N176" i="13"/>
  <c r="O176" i="13"/>
  <c r="P176" i="13"/>
  <c r="Q176" i="13"/>
  <c r="R176" i="13"/>
  <c r="N177" i="13"/>
  <c r="O177" i="13"/>
  <c r="P177" i="13"/>
  <c r="Q177" i="13"/>
  <c r="R177" i="13"/>
  <c r="N183" i="13"/>
  <c r="O183" i="13"/>
  <c r="P183" i="13"/>
  <c r="Q183" i="13"/>
  <c r="R183" i="13"/>
  <c r="N184" i="13"/>
  <c r="O184" i="13"/>
  <c r="P184" i="13"/>
  <c r="Q184" i="13"/>
  <c r="R184" i="13"/>
  <c r="N185" i="13"/>
  <c r="O185" i="13"/>
  <c r="P185" i="13"/>
  <c r="Q185" i="13"/>
  <c r="R185" i="13"/>
  <c r="N186" i="13"/>
  <c r="O186" i="13"/>
  <c r="P186" i="13"/>
  <c r="Q186" i="13"/>
  <c r="R186" i="13"/>
  <c r="N188" i="13"/>
  <c r="O188" i="13"/>
  <c r="P188" i="13"/>
  <c r="Q188" i="13"/>
  <c r="R188" i="13"/>
  <c r="N189" i="13"/>
  <c r="O189" i="13"/>
  <c r="P189" i="13"/>
  <c r="Q189" i="13"/>
  <c r="R189" i="13"/>
  <c r="N190" i="13"/>
  <c r="O190" i="13"/>
  <c r="P190" i="13"/>
  <c r="Q190" i="13"/>
  <c r="R190" i="13"/>
  <c r="N191" i="13"/>
  <c r="O191" i="13"/>
  <c r="P191" i="13"/>
  <c r="Q191" i="13"/>
  <c r="R191" i="13"/>
  <c r="N192" i="13"/>
  <c r="O192" i="13"/>
  <c r="P192" i="13"/>
  <c r="Q192" i="13"/>
  <c r="R192" i="13"/>
  <c r="N195" i="13"/>
  <c r="O195" i="13"/>
  <c r="P195" i="13"/>
  <c r="Q195" i="13"/>
  <c r="R195" i="13"/>
  <c r="N196" i="13"/>
  <c r="O196" i="13"/>
  <c r="P196" i="13"/>
  <c r="Q196" i="13"/>
  <c r="R196" i="13"/>
  <c r="N201" i="13"/>
  <c r="O201" i="13"/>
  <c r="P201" i="13"/>
  <c r="Q201" i="13"/>
  <c r="R201" i="13"/>
  <c r="N203" i="13"/>
  <c r="O203" i="13"/>
  <c r="P203" i="13"/>
  <c r="Q203" i="13"/>
  <c r="R203" i="13"/>
  <c r="N204" i="13"/>
  <c r="O204" i="13"/>
  <c r="P204" i="13"/>
  <c r="Q204" i="13"/>
  <c r="R204" i="13"/>
  <c r="N207" i="13"/>
  <c r="O207" i="13"/>
  <c r="P207" i="13"/>
  <c r="Q207" i="13"/>
  <c r="R207" i="13"/>
  <c r="N208" i="13"/>
  <c r="O208" i="13"/>
  <c r="P208" i="13"/>
  <c r="Q208" i="13"/>
  <c r="R208" i="13"/>
  <c r="N209" i="13"/>
  <c r="O209" i="13"/>
  <c r="P209" i="13"/>
  <c r="Q209" i="13"/>
  <c r="R209" i="13"/>
  <c r="N210" i="13"/>
  <c r="O210" i="13"/>
  <c r="P210" i="13"/>
  <c r="Q210" i="13"/>
  <c r="R210" i="13"/>
  <c r="N211" i="13"/>
  <c r="O211" i="13"/>
  <c r="P211" i="13"/>
  <c r="Q211" i="13"/>
  <c r="R211" i="13"/>
  <c r="N212" i="13"/>
  <c r="O212" i="13"/>
  <c r="P212" i="13"/>
  <c r="Q212" i="13"/>
  <c r="R212" i="13"/>
  <c r="N214" i="13"/>
  <c r="O214" i="13"/>
  <c r="P214" i="13"/>
  <c r="Q214" i="13"/>
  <c r="R214" i="13"/>
  <c r="N215" i="13"/>
  <c r="O215" i="13"/>
  <c r="P215" i="13"/>
  <c r="Q215" i="13"/>
  <c r="R215" i="13"/>
  <c r="N217" i="13"/>
  <c r="O217" i="13"/>
  <c r="P217" i="13"/>
  <c r="Q217" i="13"/>
  <c r="R217" i="13"/>
  <c r="N218" i="13"/>
  <c r="O218" i="13"/>
  <c r="P218" i="13"/>
  <c r="Q218" i="13"/>
  <c r="R218" i="13"/>
  <c r="N219" i="13"/>
  <c r="O219" i="13"/>
  <c r="P219" i="13"/>
  <c r="Q219" i="13"/>
  <c r="R219" i="13"/>
  <c r="N221" i="13"/>
  <c r="O221" i="13"/>
  <c r="P221" i="13"/>
  <c r="Q221" i="13"/>
  <c r="R221" i="13"/>
  <c r="N222" i="13"/>
  <c r="O222" i="13"/>
  <c r="P222" i="13"/>
  <c r="Q222" i="13"/>
  <c r="R222" i="13"/>
  <c r="N223" i="13"/>
  <c r="O223" i="13"/>
  <c r="P223" i="13"/>
  <c r="Q223" i="13"/>
  <c r="R223" i="13"/>
  <c r="N224" i="13"/>
  <c r="O224" i="13"/>
  <c r="P224" i="13"/>
  <c r="Q224" i="13"/>
  <c r="R224" i="13"/>
  <c r="N225" i="13"/>
  <c r="O225" i="13"/>
  <c r="P225" i="13"/>
  <c r="Q225" i="13"/>
  <c r="R225" i="13"/>
  <c r="N227" i="13"/>
  <c r="O227" i="13"/>
  <c r="P227" i="13"/>
  <c r="Q227" i="13"/>
  <c r="R227" i="13"/>
  <c r="N228" i="13"/>
  <c r="O228" i="13"/>
  <c r="P228" i="13"/>
  <c r="Q228" i="13"/>
  <c r="R228" i="13"/>
  <c r="N229" i="13"/>
  <c r="O229" i="13"/>
  <c r="P229" i="13"/>
  <c r="Q229" i="13"/>
  <c r="R229" i="13"/>
  <c r="N230" i="13"/>
  <c r="O230" i="13"/>
  <c r="P230" i="13"/>
  <c r="Q230" i="13"/>
  <c r="R230" i="13"/>
  <c r="N231" i="13"/>
  <c r="O231" i="13"/>
  <c r="P231" i="13"/>
  <c r="Q231" i="13"/>
  <c r="R231" i="13"/>
  <c r="N232" i="13"/>
  <c r="O232" i="13"/>
  <c r="P232" i="13"/>
  <c r="Q232" i="13"/>
  <c r="R232" i="13"/>
  <c r="N233" i="13"/>
  <c r="O233" i="13"/>
  <c r="P233" i="13"/>
  <c r="Q233" i="13"/>
  <c r="R233" i="13"/>
  <c r="N234" i="13"/>
  <c r="O234" i="13"/>
  <c r="P234" i="13"/>
  <c r="Q234" i="13"/>
  <c r="R234" i="13"/>
  <c r="N236" i="13"/>
  <c r="O236" i="13"/>
  <c r="P236" i="13"/>
  <c r="Q236" i="13"/>
  <c r="R236" i="13"/>
  <c r="N240" i="13"/>
  <c r="O240" i="13"/>
  <c r="P240" i="13"/>
  <c r="Q240" i="13"/>
  <c r="R240" i="13"/>
  <c r="N241" i="13"/>
  <c r="O241" i="13"/>
  <c r="P241" i="13"/>
  <c r="Q241" i="13"/>
  <c r="R241" i="13"/>
  <c r="N243" i="13"/>
  <c r="O243" i="13"/>
  <c r="P243" i="13"/>
  <c r="Q243" i="13"/>
  <c r="R243" i="13"/>
  <c r="N245" i="13"/>
  <c r="O245" i="13"/>
  <c r="P245" i="13"/>
  <c r="Q245" i="13"/>
  <c r="R245" i="13"/>
  <c r="N246" i="13"/>
  <c r="O246" i="13"/>
  <c r="P246" i="13"/>
  <c r="Q246" i="13"/>
  <c r="R246" i="13"/>
  <c r="N247" i="13"/>
  <c r="O247" i="13"/>
  <c r="P247" i="13"/>
  <c r="Q247" i="13"/>
  <c r="R247" i="13"/>
  <c r="N248" i="13"/>
  <c r="O248" i="13"/>
  <c r="P248" i="13"/>
  <c r="Q248" i="13"/>
  <c r="R248" i="13"/>
  <c r="N249" i="13"/>
  <c r="O249" i="13"/>
  <c r="P249" i="13"/>
  <c r="Q249" i="13"/>
  <c r="R249" i="13"/>
  <c r="N250" i="13"/>
  <c r="O250" i="13"/>
  <c r="P250" i="13"/>
  <c r="Q250" i="13"/>
  <c r="R250" i="13"/>
  <c r="N251" i="13"/>
  <c r="O251" i="13"/>
  <c r="P251" i="13"/>
  <c r="Q251" i="13"/>
  <c r="R251" i="13"/>
  <c r="N252" i="13"/>
  <c r="O252" i="13"/>
  <c r="P252" i="13"/>
  <c r="Q252" i="13"/>
  <c r="R252" i="13"/>
  <c r="N253" i="13"/>
  <c r="O253" i="13"/>
  <c r="P253" i="13"/>
  <c r="Q253" i="13"/>
  <c r="R253" i="13"/>
  <c r="N254" i="13"/>
  <c r="O254" i="13"/>
  <c r="P254" i="13"/>
  <c r="Q254" i="13"/>
  <c r="R254" i="13"/>
  <c r="N255" i="13"/>
  <c r="O255" i="13"/>
  <c r="P255" i="13"/>
  <c r="Q255" i="13"/>
  <c r="R255" i="13"/>
  <c r="N260" i="13"/>
  <c r="O260" i="13"/>
  <c r="P260" i="13"/>
  <c r="Q260" i="13"/>
  <c r="R260" i="13"/>
  <c r="N263" i="13"/>
  <c r="O263" i="13"/>
  <c r="P263" i="13"/>
  <c r="Q263" i="13"/>
  <c r="R263" i="13"/>
  <c r="N264" i="13"/>
  <c r="O264" i="13"/>
  <c r="P264" i="13"/>
  <c r="Q264" i="13"/>
  <c r="R264" i="13"/>
  <c r="N265" i="13"/>
  <c r="O265" i="13"/>
  <c r="P265" i="13"/>
  <c r="Q265" i="13"/>
  <c r="R265" i="13"/>
  <c r="N266" i="13"/>
  <c r="O266" i="13"/>
  <c r="P266" i="13"/>
  <c r="Q266" i="13"/>
  <c r="R266" i="13"/>
  <c r="N268" i="13"/>
  <c r="P268" i="13"/>
  <c r="N269" i="13"/>
  <c r="Q269" i="13"/>
  <c r="N270" i="13"/>
  <c r="O270" i="13"/>
  <c r="P270" i="13"/>
  <c r="Q270" i="13"/>
  <c r="R270" i="13"/>
  <c r="N275" i="13"/>
  <c r="O275" i="13"/>
  <c r="P275" i="13"/>
  <c r="Q275" i="13"/>
  <c r="R275" i="13"/>
  <c r="N279" i="13"/>
  <c r="O279" i="13"/>
  <c r="P279" i="13"/>
  <c r="Q279" i="13"/>
  <c r="R279" i="13"/>
  <c r="N281" i="13"/>
  <c r="O281" i="13"/>
  <c r="P281" i="13"/>
  <c r="Q281" i="13"/>
  <c r="R281" i="13"/>
  <c r="N282" i="13"/>
  <c r="O282" i="13"/>
  <c r="P282" i="13"/>
  <c r="Q282" i="13"/>
  <c r="R282" i="13"/>
  <c r="N283" i="13"/>
  <c r="O283" i="13"/>
  <c r="P283" i="13"/>
  <c r="Q283" i="13"/>
  <c r="R283" i="13"/>
  <c r="N284" i="13"/>
  <c r="O284" i="13"/>
  <c r="P284" i="13"/>
  <c r="Q284" i="13"/>
  <c r="R284" i="13"/>
  <c r="N285" i="13"/>
  <c r="O285" i="13"/>
  <c r="P285" i="13"/>
  <c r="Q285" i="13"/>
  <c r="R285" i="13"/>
  <c r="N286" i="13"/>
  <c r="O286" i="13"/>
  <c r="P286" i="13"/>
  <c r="Q286" i="13"/>
  <c r="R286" i="13"/>
  <c r="N287" i="13"/>
  <c r="O287" i="13"/>
  <c r="P287" i="13"/>
  <c r="Q287" i="13"/>
  <c r="R287" i="13"/>
  <c r="N290" i="13"/>
  <c r="O290" i="13"/>
  <c r="P290" i="13"/>
  <c r="Q290" i="13"/>
  <c r="R290" i="13"/>
  <c r="N294" i="13"/>
  <c r="O294" i="13"/>
  <c r="P294" i="13"/>
  <c r="Q294" i="13"/>
  <c r="R294" i="13"/>
  <c r="N295" i="13"/>
  <c r="O295" i="13"/>
  <c r="P295" i="13"/>
  <c r="Q295" i="13"/>
  <c r="R295" i="13"/>
  <c r="N296" i="13"/>
  <c r="O296" i="13"/>
  <c r="P296" i="13"/>
  <c r="Q296" i="13"/>
  <c r="R296" i="13"/>
  <c r="N297" i="13"/>
  <c r="O297" i="13"/>
  <c r="P297" i="13"/>
  <c r="Q297" i="13"/>
  <c r="R297" i="13"/>
  <c r="N298" i="13"/>
  <c r="O298" i="13"/>
  <c r="P298" i="13"/>
  <c r="Q298" i="13"/>
  <c r="R298" i="13"/>
  <c r="N300" i="13"/>
  <c r="O300" i="13"/>
  <c r="P300" i="13"/>
  <c r="Q300" i="13"/>
  <c r="R300" i="13"/>
  <c r="N302" i="13"/>
  <c r="O302" i="13"/>
  <c r="P302" i="13"/>
  <c r="Q302" i="13"/>
  <c r="R302" i="13"/>
  <c r="N303" i="13"/>
  <c r="O303" i="13"/>
  <c r="P303" i="13"/>
  <c r="Q303" i="13"/>
  <c r="R303" i="13"/>
  <c r="N304" i="13"/>
  <c r="O304" i="13"/>
  <c r="P304" i="13"/>
  <c r="Q304" i="13"/>
  <c r="R304" i="13"/>
  <c r="N306" i="13"/>
  <c r="O306" i="13"/>
  <c r="P306" i="13"/>
  <c r="Q306" i="13"/>
  <c r="R306" i="13"/>
  <c r="O306" i="12"/>
  <c r="O6" i="12"/>
  <c r="P6" i="12"/>
  <c r="Q6" i="12"/>
  <c r="R6" i="12"/>
  <c r="S6" i="12"/>
  <c r="O8" i="12"/>
  <c r="P8" i="12"/>
  <c r="Q8" i="12"/>
  <c r="R8" i="12"/>
  <c r="S8" i="12"/>
  <c r="O9" i="12"/>
  <c r="P9" i="12"/>
  <c r="Q9" i="12"/>
  <c r="R9" i="12"/>
  <c r="S9" i="12"/>
  <c r="O10" i="12"/>
  <c r="P10" i="12"/>
  <c r="Q10" i="12"/>
  <c r="R10" i="12"/>
  <c r="S10" i="12"/>
  <c r="O11" i="12"/>
  <c r="P11" i="12"/>
  <c r="Q11" i="12"/>
  <c r="R11" i="12"/>
  <c r="S11" i="12"/>
  <c r="O12" i="12"/>
  <c r="P12" i="12"/>
  <c r="Q12" i="12"/>
  <c r="R12" i="12"/>
  <c r="S12" i="12"/>
  <c r="O13" i="12"/>
  <c r="P13" i="12"/>
  <c r="Q13" i="12"/>
  <c r="R13" i="12"/>
  <c r="S13" i="12"/>
  <c r="O14" i="12"/>
  <c r="P14" i="12"/>
  <c r="Q14" i="12"/>
  <c r="R14" i="12"/>
  <c r="S14" i="12"/>
  <c r="O15" i="12"/>
  <c r="P15" i="12"/>
  <c r="Q15" i="12"/>
  <c r="R15" i="12"/>
  <c r="S15" i="12"/>
  <c r="O16" i="12"/>
  <c r="P16" i="12"/>
  <c r="Q16" i="12"/>
  <c r="R16" i="12"/>
  <c r="S16" i="12"/>
  <c r="O17" i="12"/>
  <c r="P17" i="12"/>
  <c r="Q17" i="12"/>
  <c r="R17" i="12"/>
  <c r="S17" i="12"/>
  <c r="O18" i="12"/>
  <c r="P18" i="12"/>
  <c r="Q18" i="12"/>
  <c r="R18" i="12"/>
  <c r="S18" i="12"/>
  <c r="O19" i="12"/>
  <c r="P19" i="12"/>
  <c r="Q19" i="12"/>
  <c r="R19" i="12"/>
  <c r="S19" i="12"/>
  <c r="O20" i="12"/>
  <c r="P20" i="12"/>
  <c r="Q20" i="12"/>
  <c r="R20" i="12"/>
  <c r="S20" i="12"/>
  <c r="O24" i="12"/>
  <c r="P24" i="12"/>
  <c r="Q24" i="12"/>
  <c r="R24" i="12"/>
  <c r="S24" i="12"/>
  <c r="O25" i="12"/>
  <c r="P25" i="12"/>
  <c r="Q25" i="12"/>
  <c r="R25" i="12"/>
  <c r="S25" i="12"/>
  <c r="O26" i="12"/>
  <c r="P26" i="12"/>
  <c r="Q26" i="12"/>
  <c r="R26" i="12"/>
  <c r="S26" i="12"/>
  <c r="O27" i="12"/>
  <c r="P27" i="12"/>
  <c r="Q27" i="12"/>
  <c r="R27" i="12"/>
  <c r="S27" i="12"/>
  <c r="O30" i="12"/>
  <c r="P30" i="12"/>
  <c r="Q30" i="12"/>
  <c r="R30" i="12"/>
  <c r="S30" i="12"/>
  <c r="O31" i="12"/>
  <c r="P31" i="12"/>
  <c r="Q31" i="12"/>
  <c r="R31" i="12"/>
  <c r="S31" i="12"/>
  <c r="O32" i="12"/>
  <c r="P32" i="12"/>
  <c r="Q32" i="12"/>
  <c r="R32" i="12"/>
  <c r="S32" i="12"/>
  <c r="O34" i="12"/>
  <c r="P34" i="12"/>
  <c r="Q34" i="12"/>
  <c r="R34" i="12"/>
  <c r="S34" i="12"/>
  <c r="O35" i="12"/>
  <c r="P35" i="12"/>
  <c r="Q35" i="12"/>
  <c r="R35" i="12"/>
  <c r="S35" i="12"/>
  <c r="O37" i="12"/>
  <c r="P37" i="12"/>
  <c r="Q37" i="12"/>
  <c r="R37" i="12"/>
  <c r="S37" i="12"/>
  <c r="O38" i="12"/>
  <c r="P38" i="12"/>
  <c r="Q38" i="12"/>
  <c r="R38" i="12"/>
  <c r="S38" i="12"/>
  <c r="O40" i="12"/>
  <c r="P40" i="12"/>
  <c r="Q40" i="12"/>
  <c r="R40" i="12"/>
  <c r="S40" i="12"/>
  <c r="O41" i="12"/>
  <c r="P41" i="12"/>
  <c r="Q41" i="12"/>
  <c r="R41" i="12"/>
  <c r="S41" i="12"/>
  <c r="O43" i="12"/>
  <c r="P43" i="12"/>
  <c r="Q43" i="12"/>
  <c r="R43" i="12"/>
  <c r="S43" i="12"/>
  <c r="O44" i="12"/>
  <c r="P44" i="12"/>
  <c r="Q44" i="12"/>
  <c r="R44" i="12"/>
  <c r="S44" i="12"/>
  <c r="O45" i="12"/>
  <c r="P45" i="12"/>
  <c r="Q45" i="12"/>
  <c r="R45" i="12"/>
  <c r="S45" i="12"/>
  <c r="O46" i="12"/>
  <c r="P46" i="12"/>
  <c r="Q46" i="12"/>
  <c r="R46" i="12"/>
  <c r="S46" i="12"/>
  <c r="O47" i="12"/>
  <c r="P47" i="12"/>
  <c r="Q47" i="12"/>
  <c r="R47" i="12"/>
  <c r="S47" i="12"/>
  <c r="O49" i="12"/>
  <c r="P49" i="12"/>
  <c r="Q49" i="12"/>
  <c r="R49" i="12"/>
  <c r="S49" i="12"/>
  <c r="O50" i="12"/>
  <c r="P50" i="12"/>
  <c r="Q50" i="12"/>
  <c r="R50" i="12"/>
  <c r="S50" i="12"/>
  <c r="O51" i="12"/>
  <c r="P51" i="12"/>
  <c r="Q51" i="12"/>
  <c r="R51" i="12"/>
  <c r="S51" i="12"/>
  <c r="O52" i="12"/>
  <c r="P52" i="12"/>
  <c r="Q52" i="12"/>
  <c r="R52" i="12"/>
  <c r="S52" i="12"/>
  <c r="O53" i="12"/>
  <c r="P53" i="12"/>
  <c r="Q53" i="12"/>
  <c r="R53" i="12"/>
  <c r="S53" i="12"/>
  <c r="O55" i="12"/>
  <c r="P55" i="12"/>
  <c r="Q55" i="12"/>
  <c r="R55" i="12"/>
  <c r="S55" i="12"/>
  <c r="O56" i="12"/>
  <c r="P56" i="12"/>
  <c r="Q56" i="12"/>
  <c r="R56" i="12"/>
  <c r="S56" i="12"/>
  <c r="O57" i="12"/>
  <c r="P57" i="12"/>
  <c r="Q57" i="12"/>
  <c r="R57" i="12"/>
  <c r="S57" i="12"/>
  <c r="O58" i="12"/>
  <c r="P58" i="12"/>
  <c r="Q58" i="12"/>
  <c r="R58" i="12"/>
  <c r="S58" i="12"/>
  <c r="O59" i="12"/>
  <c r="P59" i="12"/>
  <c r="Q59" i="12"/>
  <c r="R59" i="12"/>
  <c r="S59" i="12"/>
  <c r="O61" i="12"/>
  <c r="P61" i="12"/>
  <c r="Q61" i="12"/>
  <c r="R61" i="12"/>
  <c r="S61" i="12"/>
  <c r="O64" i="12"/>
  <c r="P64" i="12"/>
  <c r="Q64" i="12"/>
  <c r="R64" i="12"/>
  <c r="S64" i="12"/>
  <c r="O66" i="12"/>
  <c r="P66" i="12"/>
  <c r="Q66" i="12"/>
  <c r="R66" i="12"/>
  <c r="S66" i="12"/>
  <c r="O67" i="12"/>
  <c r="P67" i="12"/>
  <c r="Q67" i="12"/>
  <c r="R67" i="12"/>
  <c r="S67" i="12"/>
  <c r="O68" i="12"/>
  <c r="P68" i="12"/>
  <c r="Q68" i="12"/>
  <c r="R68" i="12"/>
  <c r="S68" i="12"/>
  <c r="O69" i="12"/>
  <c r="P69" i="12"/>
  <c r="Q69" i="12"/>
  <c r="R69" i="12"/>
  <c r="S69" i="12"/>
  <c r="O70" i="12"/>
  <c r="P70" i="12"/>
  <c r="Q70" i="12"/>
  <c r="R70" i="12"/>
  <c r="S70" i="12"/>
  <c r="O71" i="12"/>
  <c r="P71" i="12"/>
  <c r="Q71" i="12"/>
  <c r="R71" i="12"/>
  <c r="S71" i="12"/>
  <c r="O74" i="12"/>
  <c r="P74" i="12"/>
  <c r="Q74" i="12"/>
  <c r="R74" i="12"/>
  <c r="S74" i="12"/>
  <c r="O75" i="12"/>
  <c r="P75" i="12"/>
  <c r="Q75" i="12"/>
  <c r="R75" i="12"/>
  <c r="S75" i="12"/>
  <c r="O76" i="12"/>
  <c r="P76" i="12"/>
  <c r="Q76" i="12"/>
  <c r="R76" i="12"/>
  <c r="S76" i="12"/>
  <c r="O77" i="12"/>
  <c r="P77" i="12"/>
  <c r="Q77" i="12"/>
  <c r="R77" i="12"/>
  <c r="S77" i="12"/>
  <c r="O78" i="12"/>
  <c r="P78" i="12"/>
  <c r="Q78" i="12"/>
  <c r="R78" i="12"/>
  <c r="S78" i="12"/>
  <c r="O79" i="12"/>
  <c r="P79" i="12"/>
  <c r="Q79" i="12"/>
  <c r="R79" i="12"/>
  <c r="S79" i="12"/>
  <c r="O83" i="12"/>
  <c r="P83" i="12"/>
  <c r="Q83" i="12"/>
  <c r="R83" i="12"/>
  <c r="S83" i="12"/>
  <c r="O85" i="12"/>
  <c r="P85" i="12"/>
  <c r="Q85" i="12"/>
  <c r="R85" i="12"/>
  <c r="S85" i="12"/>
  <c r="O87" i="12"/>
  <c r="P87" i="12"/>
  <c r="Q87" i="12"/>
  <c r="R87" i="12"/>
  <c r="S87" i="12"/>
  <c r="O88" i="12"/>
  <c r="P88" i="12"/>
  <c r="Q88" i="12"/>
  <c r="R88" i="12"/>
  <c r="S88" i="12"/>
  <c r="O89" i="12"/>
  <c r="P89" i="12"/>
  <c r="Q89" i="12"/>
  <c r="R89" i="12"/>
  <c r="S89" i="12"/>
  <c r="O90" i="12"/>
  <c r="P90" i="12"/>
  <c r="Q90" i="12"/>
  <c r="R90" i="12"/>
  <c r="S90" i="12"/>
  <c r="O91" i="12"/>
  <c r="P91" i="12"/>
  <c r="Q91" i="12"/>
  <c r="R91" i="12"/>
  <c r="S91" i="12"/>
  <c r="O92" i="12"/>
  <c r="P92" i="12"/>
  <c r="Q92" i="12"/>
  <c r="R92" i="12"/>
  <c r="S92" i="12"/>
  <c r="O93" i="12"/>
  <c r="P93" i="12"/>
  <c r="Q93" i="12"/>
  <c r="R93" i="12"/>
  <c r="S93" i="12"/>
  <c r="O95" i="12"/>
  <c r="P95" i="12"/>
  <c r="Q95" i="12"/>
  <c r="R95" i="12"/>
  <c r="S95" i="12"/>
  <c r="O96" i="12"/>
  <c r="P96" i="12"/>
  <c r="Q96" i="12"/>
  <c r="R96" i="12"/>
  <c r="S96" i="12"/>
  <c r="O97" i="12"/>
  <c r="P97" i="12"/>
  <c r="Q97" i="12"/>
  <c r="R97" i="12"/>
  <c r="S97" i="12"/>
  <c r="O98" i="12"/>
  <c r="P98" i="12"/>
  <c r="Q98" i="12"/>
  <c r="R98" i="12"/>
  <c r="S98" i="12"/>
  <c r="O100" i="12"/>
  <c r="P100" i="12"/>
  <c r="Q100" i="12"/>
  <c r="R100" i="12"/>
  <c r="S100" i="12"/>
  <c r="O103" i="12"/>
  <c r="P103" i="12"/>
  <c r="Q103" i="12"/>
  <c r="R103" i="12"/>
  <c r="S103" i="12"/>
  <c r="O104" i="12"/>
  <c r="P104" i="12"/>
  <c r="Q104" i="12"/>
  <c r="R104" i="12"/>
  <c r="S104" i="12"/>
  <c r="O105" i="12"/>
  <c r="P105" i="12"/>
  <c r="Q105" i="12"/>
  <c r="R105" i="12"/>
  <c r="S105" i="12"/>
  <c r="O107" i="12"/>
  <c r="P107" i="12"/>
  <c r="Q107" i="12"/>
  <c r="R107" i="12"/>
  <c r="S107" i="12"/>
  <c r="O108" i="12"/>
  <c r="P108" i="12"/>
  <c r="Q108" i="12"/>
  <c r="R108" i="12"/>
  <c r="S108" i="12"/>
  <c r="O109" i="12"/>
  <c r="P109" i="12"/>
  <c r="Q109" i="12"/>
  <c r="R109" i="12"/>
  <c r="S109" i="12"/>
  <c r="O110" i="12"/>
  <c r="P110" i="12"/>
  <c r="Q110" i="12"/>
  <c r="R110" i="12"/>
  <c r="S110" i="12"/>
  <c r="O114" i="12"/>
  <c r="P114" i="12"/>
  <c r="Q114" i="12"/>
  <c r="R114" i="12"/>
  <c r="S114" i="12"/>
  <c r="O115" i="12"/>
  <c r="P115" i="12"/>
  <c r="Q115" i="12"/>
  <c r="R115" i="12"/>
  <c r="S115" i="12"/>
  <c r="O116" i="12"/>
  <c r="P116" i="12"/>
  <c r="Q116" i="12"/>
  <c r="R116" i="12"/>
  <c r="S116" i="12"/>
  <c r="O119" i="12"/>
  <c r="P119" i="12"/>
  <c r="Q119" i="12"/>
  <c r="R119" i="12"/>
  <c r="S119" i="12"/>
  <c r="O120" i="12"/>
  <c r="P120" i="12"/>
  <c r="Q120" i="12"/>
  <c r="R120" i="12"/>
  <c r="S120" i="12"/>
  <c r="O121" i="12"/>
  <c r="P121" i="12"/>
  <c r="Q121" i="12"/>
  <c r="R121" i="12"/>
  <c r="S121" i="12"/>
  <c r="O122" i="12"/>
  <c r="P122" i="12"/>
  <c r="Q122" i="12"/>
  <c r="R122" i="12"/>
  <c r="S122" i="12"/>
  <c r="O123" i="12"/>
  <c r="P123" i="12"/>
  <c r="Q123" i="12"/>
  <c r="R123" i="12"/>
  <c r="S123" i="12"/>
  <c r="O124" i="12"/>
  <c r="P124" i="12"/>
  <c r="Q124" i="12"/>
  <c r="R124" i="12"/>
  <c r="S124" i="12"/>
  <c r="O126" i="12"/>
  <c r="R126" i="12"/>
  <c r="O129" i="12"/>
  <c r="P129" i="12"/>
  <c r="Q129" i="12"/>
  <c r="R129" i="12"/>
  <c r="S129" i="12"/>
  <c r="O130" i="12"/>
  <c r="P130" i="12"/>
  <c r="Q130" i="12"/>
  <c r="R130" i="12"/>
  <c r="S130" i="12"/>
  <c r="O133" i="12"/>
  <c r="P133" i="12"/>
  <c r="Q133" i="12"/>
  <c r="R133" i="12"/>
  <c r="S133" i="12"/>
  <c r="O134" i="12"/>
  <c r="P134" i="12"/>
  <c r="Q134" i="12"/>
  <c r="R134" i="12"/>
  <c r="S134" i="12"/>
  <c r="O136" i="12"/>
  <c r="P136" i="12"/>
  <c r="Q136" i="12"/>
  <c r="R136" i="12"/>
  <c r="S136" i="12"/>
  <c r="O137" i="12"/>
  <c r="P137" i="12"/>
  <c r="Q137" i="12"/>
  <c r="R137" i="12"/>
  <c r="S137" i="12"/>
  <c r="O138" i="12"/>
  <c r="P138" i="12"/>
  <c r="Q138" i="12"/>
  <c r="R138" i="12"/>
  <c r="S138" i="12"/>
  <c r="O140" i="12"/>
  <c r="Q140" i="12"/>
  <c r="R140" i="12"/>
  <c r="O141" i="12"/>
  <c r="P141" i="12"/>
  <c r="Q141" i="12"/>
  <c r="R141" i="12"/>
  <c r="S141" i="12"/>
  <c r="O142" i="12"/>
  <c r="P142" i="12"/>
  <c r="Q142" i="12"/>
  <c r="R142" i="12"/>
  <c r="S142" i="12"/>
  <c r="O144" i="12"/>
  <c r="P144" i="12"/>
  <c r="Q144" i="12"/>
  <c r="R144" i="12"/>
  <c r="S144" i="12"/>
  <c r="O145" i="12"/>
  <c r="P145" i="12"/>
  <c r="Q145" i="12"/>
  <c r="R145" i="12"/>
  <c r="S145" i="12"/>
  <c r="O147" i="12"/>
  <c r="P147" i="12"/>
  <c r="Q147" i="12"/>
  <c r="R147" i="12"/>
  <c r="S147" i="12"/>
  <c r="O148" i="12"/>
  <c r="P148" i="12"/>
  <c r="Q148" i="12"/>
  <c r="R148" i="12"/>
  <c r="S148" i="12"/>
  <c r="O150" i="12"/>
  <c r="P150" i="12"/>
  <c r="Q150" i="12"/>
  <c r="R150" i="12"/>
  <c r="S150" i="12"/>
  <c r="O151" i="12"/>
  <c r="P151" i="12"/>
  <c r="Q151" i="12"/>
  <c r="R151" i="12"/>
  <c r="S151" i="12"/>
  <c r="O152" i="12"/>
  <c r="P152" i="12"/>
  <c r="Q152" i="12"/>
  <c r="R152" i="12"/>
  <c r="S152" i="12"/>
  <c r="O153" i="12"/>
  <c r="P153" i="12"/>
  <c r="Q153" i="12"/>
  <c r="R153" i="12"/>
  <c r="S153" i="12"/>
  <c r="O156" i="12"/>
  <c r="P156" i="12"/>
  <c r="Q156" i="12"/>
  <c r="R156" i="12"/>
  <c r="S156" i="12"/>
  <c r="O157" i="12"/>
  <c r="P157" i="12"/>
  <c r="Q157" i="12"/>
  <c r="R157" i="12"/>
  <c r="S157" i="12"/>
  <c r="O158" i="12"/>
  <c r="P158" i="12"/>
  <c r="Q158" i="12"/>
  <c r="R158" i="12"/>
  <c r="S158" i="12"/>
  <c r="O160" i="12"/>
  <c r="P160" i="12"/>
  <c r="Q160" i="12"/>
  <c r="R160" i="12"/>
  <c r="S160" i="12"/>
  <c r="O162" i="12"/>
  <c r="P162" i="12"/>
  <c r="Q162" i="12"/>
  <c r="R162" i="12"/>
  <c r="S162" i="12"/>
  <c r="O164" i="12"/>
  <c r="P164" i="12"/>
  <c r="Q164" i="12"/>
  <c r="R164" i="12"/>
  <c r="S164" i="12"/>
  <c r="O165" i="12"/>
  <c r="P165" i="12"/>
  <c r="Q165" i="12"/>
  <c r="R165" i="12"/>
  <c r="S165" i="12"/>
  <c r="O167" i="12"/>
  <c r="P167" i="12"/>
  <c r="Q167" i="12"/>
  <c r="R167" i="12"/>
  <c r="S167" i="12"/>
  <c r="O168" i="12"/>
  <c r="P168" i="12"/>
  <c r="Q168" i="12"/>
  <c r="R168" i="12"/>
  <c r="S168" i="12"/>
  <c r="O169" i="12"/>
  <c r="P169" i="12"/>
  <c r="Q169" i="12"/>
  <c r="R169" i="12"/>
  <c r="S169" i="12"/>
  <c r="O174" i="12"/>
  <c r="P174" i="12"/>
  <c r="Q174" i="12"/>
  <c r="R174" i="12"/>
  <c r="S174" i="12"/>
  <c r="O175" i="12"/>
  <c r="P175" i="12"/>
  <c r="Q175" i="12"/>
  <c r="R175" i="12"/>
  <c r="S175" i="12"/>
  <c r="O176" i="12"/>
  <c r="P176" i="12"/>
  <c r="Q176" i="12"/>
  <c r="R176" i="12"/>
  <c r="S176" i="12"/>
  <c r="O179" i="12"/>
  <c r="P179" i="12"/>
  <c r="Q179" i="12"/>
  <c r="R179" i="12"/>
  <c r="S179" i="12"/>
  <c r="O180" i="12"/>
  <c r="P180" i="12"/>
  <c r="Q180" i="12"/>
  <c r="R180" i="12"/>
  <c r="S180" i="12"/>
  <c r="O182" i="12"/>
  <c r="P182" i="12"/>
  <c r="Q182" i="12"/>
  <c r="R182" i="12"/>
  <c r="S182" i="12"/>
  <c r="O184" i="12"/>
  <c r="P184" i="12"/>
  <c r="Q184" i="12"/>
  <c r="R184" i="12"/>
  <c r="S184" i="12"/>
  <c r="O185" i="12"/>
  <c r="P185" i="12"/>
  <c r="Q185" i="12"/>
  <c r="R185" i="12"/>
  <c r="S185" i="12"/>
  <c r="O186" i="12"/>
  <c r="P186" i="12"/>
  <c r="Q186" i="12"/>
  <c r="R186" i="12"/>
  <c r="S186" i="12"/>
  <c r="O187" i="12"/>
  <c r="P187" i="12"/>
  <c r="Q187" i="12"/>
  <c r="R187" i="12"/>
  <c r="S187" i="12"/>
  <c r="O188" i="12"/>
  <c r="P188" i="12"/>
  <c r="Q188" i="12"/>
  <c r="R188" i="12"/>
  <c r="S188" i="12"/>
  <c r="O190" i="12"/>
  <c r="P190" i="12"/>
  <c r="Q190" i="12"/>
  <c r="R190" i="12"/>
  <c r="S190" i="12"/>
  <c r="O191" i="12"/>
  <c r="P191" i="12"/>
  <c r="Q191" i="12"/>
  <c r="R191" i="12"/>
  <c r="S191" i="12"/>
  <c r="O192" i="12"/>
  <c r="P192" i="12"/>
  <c r="Q192" i="12"/>
  <c r="R192" i="12"/>
  <c r="S192" i="12"/>
  <c r="O195" i="12"/>
  <c r="P195" i="12"/>
  <c r="Q195" i="12"/>
  <c r="R195" i="12"/>
  <c r="S195" i="12"/>
  <c r="O196" i="12"/>
  <c r="P196" i="12"/>
  <c r="Q196" i="12"/>
  <c r="R196" i="12"/>
  <c r="S196" i="12"/>
  <c r="O200" i="12"/>
  <c r="P200" i="12"/>
  <c r="Q200" i="12"/>
  <c r="R200" i="12"/>
  <c r="S200" i="12"/>
  <c r="O201" i="12"/>
  <c r="P201" i="12"/>
  <c r="Q201" i="12"/>
  <c r="R201" i="12"/>
  <c r="S201" i="12"/>
  <c r="O202" i="12"/>
  <c r="P202" i="12"/>
  <c r="Q202" i="12"/>
  <c r="R202" i="12"/>
  <c r="S202" i="12"/>
  <c r="O204" i="12"/>
  <c r="P204" i="12"/>
  <c r="Q204" i="12"/>
  <c r="R204" i="12"/>
  <c r="S204" i="12"/>
  <c r="O207" i="12"/>
  <c r="P207" i="12"/>
  <c r="Q207" i="12"/>
  <c r="R207" i="12"/>
  <c r="S207" i="12"/>
  <c r="O208" i="12"/>
  <c r="P208" i="12"/>
  <c r="Q208" i="12"/>
  <c r="R208" i="12"/>
  <c r="S208" i="12"/>
  <c r="O209" i="12"/>
  <c r="P209" i="12"/>
  <c r="Q209" i="12"/>
  <c r="R209" i="12"/>
  <c r="S209" i="12"/>
  <c r="O210" i="12"/>
  <c r="P210" i="12"/>
  <c r="Q210" i="12"/>
  <c r="R210" i="12"/>
  <c r="S210" i="12"/>
  <c r="O211" i="12"/>
  <c r="P211" i="12"/>
  <c r="Q211" i="12"/>
  <c r="R211" i="12"/>
  <c r="S211" i="12"/>
  <c r="O212" i="12"/>
  <c r="P212" i="12"/>
  <c r="Q212" i="12"/>
  <c r="R212" i="12"/>
  <c r="S212" i="12"/>
  <c r="O217" i="12"/>
  <c r="P217" i="12"/>
  <c r="Q217" i="12"/>
  <c r="R217" i="12"/>
  <c r="S217" i="12"/>
  <c r="O218" i="12"/>
  <c r="P218" i="12"/>
  <c r="Q218" i="12"/>
  <c r="R218" i="12"/>
  <c r="S218" i="12"/>
  <c r="O219" i="12"/>
  <c r="P219" i="12"/>
  <c r="Q219" i="12"/>
  <c r="R219" i="12"/>
  <c r="S219" i="12"/>
  <c r="O223" i="12"/>
  <c r="P223" i="12"/>
  <c r="Q223" i="12"/>
  <c r="R223" i="12"/>
  <c r="S223" i="12"/>
  <c r="O224" i="12"/>
  <c r="P224" i="12"/>
  <c r="Q224" i="12"/>
  <c r="R224" i="12"/>
  <c r="S224" i="12"/>
  <c r="O225" i="12"/>
  <c r="P225" i="12"/>
  <c r="Q225" i="12"/>
  <c r="R225" i="12"/>
  <c r="S225" i="12"/>
  <c r="O226" i="12"/>
  <c r="P226" i="12"/>
  <c r="Q226" i="12"/>
  <c r="R226" i="12"/>
  <c r="S226" i="12"/>
  <c r="O227" i="12"/>
  <c r="P227" i="12"/>
  <c r="Q227" i="12"/>
  <c r="R227" i="12"/>
  <c r="S227" i="12"/>
  <c r="O228" i="12"/>
  <c r="P228" i="12"/>
  <c r="Q228" i="12"/>
  <c r="R228" i="12"/>
  <c r="S228" i="12"/>
  <c r="O229" i="12"/>
  <c r="P229" i="12"/>
  <c r="Q229" i="12"/>
  <c r="R229" i="12"/>
  <c r="S229" i="12"/>
  <c r="O230" i="12"/>
  <c r="P230" i="12"/>
  <c r="Q230" i="12"/>
  <c r="R230" i="12"/>
  <c r="S230" i="12"/>
  <c r="O231" i="12"/>
  <c r="P231" i="12"/>
  <c r="Q231" i="12"/>
  <c r="R231" i="12"/>
  <c r="S231" i="12"/>
  <c r="O232" i="12"/>
  <c r="P232" i="12"/>
  <c r="Q232" i="12"/>
  <c r="R232" i="12"/>
  <c r="S232" i="12"/>
  <c r="O233" i="12"/>
  <c r="P233" i="12"/>
  <c r="Q233" i="12"/>
  <c r="R233" i="12"/>
  <c r="S233" i="12"/>
  <c r="O234" i="12"/>
  <c r="P234" i="12"/>
  <c r="Q234" i="12"/>
  <c r="R234" i="12"/>
  <c r="S234" i="12"/>
  <c r="O235" i="12"/>
  <c r="P235" i="12"/>
  <c r="Q235" i="12"/>
  <c r="R235" i="12"/>
  <c r="S235" i="12"/>
  <c r="O236" i="12"/>
  <c r="P236" i="12"/>
  <c r="Q236" i="12"/>
  <c r="R236" i="12"/>
  <c r="S236" i="12"/>
  <c r="O241" i="12"/>
  <c r="P241" i="12"/>
  <c r="Q241" i="12"/>
  <c r="R241" i="12"/>
  <c r="S241" i="12"/>
  <c r="O242" i="12"/>
  <c r="P242" i="12"/>
  <c r="Q242" i="12"/>
  <c r="R242" i="12"/>
  <c r="S242" i="12"/>
  <c r="O244" i="12"/>
  <c r="P244" i="12"/>
  <c r="Q244" i="12"/>
  <c r="R244" i="12"/>
  <c r="S244" i="12"/>
  <c r="O245" i="12"/>
  <c r="P245" i="12"/>
  <c r="Q245" i="12"/>
  <c r="R245" i="12"/>
  <c r="S245" i="12"/>
  <c r="O246" i="12"/>
  <c r="P246" i="12"/>
  <c r="Q246" i="12"/>
  <c r="R246" i="12"/>
  <c r="S246" i="12"/>
  <c r="O247" i="12"/>
  <c r="P247" i="12"/>
  <c r="Q247" i="12"/>
  <c r="R247" i="12"/>
  <c r="S247" i="12"/>
  <c r="O248" i="12"/>
  <c r="P248" i="12"/>
  <c r="Q248" i="12"/>
  <c r="R248" i="12"/>
  <c r="S248" i="12"/>
  <c r="O249" i="12"/>
  <c r="P249" i="12"/>
  <c r="Q249" i="12"/>
  <c r="R249" i="12"/>
  <c r="S249" i="12"/>
  <c r="O250" i="12"/>
  <c r="P250" i="12"/>
  <c r="Q250" i="12"/>
  <c r="R250" i="12"/>
  <c r="S250" i="12"/>
  <c r="O251" i="12"/>
  <c r="P251" i="12"/>
  <c r="Q251" i="12"/>
  <c r="R251" i="12"/>
  <c r="S251" i="12"/>
  <c r="O252" i="12"/>
  <c r="P252" i="12"/>
  <c r="Q252" i="12"/>
  <c r="R252" i="12"/>
  <c r="S252" i="12"/>
  <c r="O253" i="12"/>
  <c r="P253" i="12"/>
  <c r="Q253" i="12"/>
  <c r="R253" i="12"/>
  <c r="S253" i="12"/>
  <c r="O254" i="12"/>
  <c r="P254" i="12"/>
  <c r="Q254" i="12"/>
  <c r="R254" i="12"/>
  <c r="S254" i="12"/>
  <c r="O255" i="12"/>
  <c r="P255" i="12"/>
  <c r="Q255" i="12"/>
  <c r="R255" i="12"/>
  <c r="S255" i="12"/>
  <c r="O257" i="12"/>
  <c r="P257" i="12"/>
  <c r="Q257" i="12"/>
  <c r="R257" i="12"/>
  <c r="S257" i="12"/>
  <c r="O258" i="12"/>
  <c r="P258" i="12"/>
  <c r="Q258" i="12"/>
  <c r="R258" i="12"/>
  <c r="S258" i="12"/>
  <c r="O260" i="12"/>
  <c r="P260" i="12"/>
  <c r="Q260" i="12"/>
  <c r="R260" i="12"/>
  <c r="S260" i="12"/>
  <c r="O261" i="12"/>
  <c r="P261" i="12"/>
  <c r="Q261" i="12"/>
  <c r="R261" i="12"/>
  <c r="S261" i="12"/>
  <c r="O264" i="12"/>
  <c r="P264" i="12"/>
  <c r="Q264" i="12"/>
  <c r="R264" i="12"/>
  <c r="S264" i="12"/>
  <c r="O265" i="12"/>
  <c r="P265" i="12"/>
  <c r="Q265" i="12"/>
  <c r="R265" i="12"/>
  <c r="S265" i="12"/>
  <c r="O266" i="12"/>
  <c r="P266" i="12"/>
  <c r="Q266" i="12"/>
  <c r="R266" i="12"/>
  <c r="S266" i="12"/>
  <c r="O267" i="12"/>
  <c r="P267" i="12"/>
  <c r="Q267" i="12"/>
  <c r="R267" i="12"/>
  <c r="S267" i="12"/>
  <c r="O269" i="12"/>
  <c r="P269" i="12"/>
  <c r="Q269" i="12"/>
  <c r="R269" i="12"/>
  <c r="S269" i="12"/>
  <c r="O270" i="12"/>
  <c r="P270" i="12"/>
  <c r="Q270" i="12"/>
  <c r="R270" i="12"/>
  <c r="S270" i="12"/>
  <c r="O275" i="12"/>
  <c r="P275" i="12"/>
  <c r="Q275" i="12"/>
  <c r="R275" i="12"/>
  <c r="S275" i="12"/>
  <c r="O278" i="12"/>
  <c r="P278" i="12"/>
  <c r="Q278" i="12"/>
  <c r="R278" i="12"/>
  <c r="S278" i="12"/>
  <c r="O279" i="12"/>
  <c r="P279" i="12"/>
  <c r="Q279" i="12"/>
  <c r="R279" i="12"/>
  <c r="S279" i="12"/>
  <c r="O281" i="12"/>
  <c r="P281" i="12"/>
  <c r="Q281" i="12"/>
  <c r="R281" i="12"/>
  <c r="S281" i="12"/>
  <c r="O282" i="12"/>
  <c r="P282" i="12"/>
  <c r="Q282" i="12"/>
  <c r="R282" i="12"/>
  <c r="S282" i="12"/>
  <c r="O283" i="12"/>
  <c r="P283" i="12"/>
  <c r="Q283" i="12"/>
  <c r="R283" i="12"/>
  <c r="S283" i="12"/>
  <c r="O284" i="12"/>
  <c r="P284" i="12"/>
  <c r="Q284" i="12"/>
  <c r="R284" i="12"/>
  <c r="S284" i="12"/>
  <c r="O285" i="12"/>
  <c r="P285" i="12"/>
  <c r="Q285" i="12"/>
  <c r="R285" i="12"/>
  <c r="S285" i="12"/>
  <c r="O286" i="12"/>
  <c r="P286" i="12"/>
  <c r="Q286" i="12"/>
  <c r="R286" i="12"/>
  <c r="S286" i="12"/>
  <c r="O287" i="12"/>
  <c r="P287" i="12"/>
  <c r="Q287" i="12"/>
  <c r="R287" i="12"/>
  <c r="S287" i="12"/>
  <c r="O292" i="12"/>
  <c r="P292" i="12"/>
  <c r="Q292" i="12"/>
  <c r="R292" i="12"/>
  <c r="S292" i="12"/>
  <c r="O294" i="12"/>
  <c r="P294" i="12"/>
  <c r="Q294" i="12"/>
  <c r="R294" i="12"/>
  <c r="S294" i="12"/>
  <c r="O295" i="12"/>
  <c r="P295" i="12"/>
  <c r="Q295" i="12"/>
  <c r="R295" i="12"/>
  <c r="S295" i="12"/>
  <c r="O296" i="12"/>
  <c r="P296" i="12"/>
  <c r="Q296" i="12"/>
  <c r="R296" i="12"/>
  <c r="S296" i="12"/>
  <c r="O297" i="12"/>
  <c r="P297" i="12"/>
  <c r="Q297" i="12"/>
  <c r="R297" i="12"/>
  <c r="S297" i="12"/>
  <c r="O300" i="12"/>
  <c r="P300" i="12"/>
  <c r="Q300" i="12"/>
  <c r="R300" i="12"/>
  <c r="S300" i="12"/>
  <c r="O302" i="12"/>
  <c r="P302" i="12"/>
  <c r="Q302" i="12"/>
  <c r="R302" i="12"/>
  <c r="S302" i="12"/>
  <c r="O303" i="12"/>
  <c r="P303" i="12"/>
  <c r="Q303" i="12"/>
  <c r="R303" i="12"/>
  <c r="S303" i="12"/>
  <c r="O304" i="12"/>
  <c r="P304" i="12"/>
  <c r="Q304" i="12"/>
  <c r="R304" i="12"/>
  <c r="S304" i="12"/>
  <c r="P306" i="12"/>
  <c r="Q306" i="12"/>
  <c r="R306" i="12"/>
  <c r="S306" i="12"/>
  <c r="O5" i="12"/>
  <c r="P5" i="12" l="1"/>
  <c r="Q5" i="12"/>
  <c r="R5" i="12"/>
  <c r="S5" i="12"/>
  <c r="W4" i="1" l="1"/>
  <c r="W5" i="1"/>
  <c r="W7" i="1"/>
  <c r="W9" i="1"/>
  <c r="W11" i="1"/>
  <c r="W12" i="1"/>
  <c r="W13" i="1"/>
  <c r="W14" i="1"/>
  <c r="W16" i="1"/>
  <c r="W18" i="1"/>
  <c r="W21" i="1"/>
  <c r="W25" i="1"/>
  <c r="W26" i="1"/>
  <c r="W27" i="1"/>
  <c r="W29" i="1"/>
  <c r="W30" i="1"/>
  <c r="W31" i="1"/>
  <c r="W33" i="1"/>
  <c r="W34" i="1"/>
  <c r="W36" i="1"/>
  <c r="W37" i="1"/>
  <c r="W38" i="1"/>
  <c r="W39" i="1"/>
  <c r="W40" i="1"/>
  <c r="W42" i="1"/>
  <c r="W43" i="1"/>
  <c r="W44" i="1"/>
  <c r="W45" i="1"/>
  <c r="W46" i="1"/>
  <c r="W47" i="1"/>
  <c r="W48" i="1"/>
  <c r="W49" i="1"/>
  <c r="W50" i="1"/>
  <c r="W51" i="1"/>
  <c r="W52" i="1"/>
  <c r="W55" i="1"/>
  <c r="W56" i="1"/>
  <c r="W58" i="1"/>
  <c r="W60" i="1"/>
  <c r="W66" i="1"/>
  <c r="W68" i="1"/>
  <c r="W69" i="1"/>
  <c r="W70" i="1"/>
  <c r="W71" i="1"/>
  <c r="W74" i="1"/>
  <c r="W76" i="1"/>
  <c r="W77" i="1"/>
  <c r="W78" i="1"/>
  <c r="W79" i="1"/>
  <c r="W81" i="1"/>
  <c r="W83" i="1"/>
  <c r="W84" i="1"/>
  <c r="W86" i="1"/>
  <c r="W87" i="1"/>
  <c r="W88" i="1"/>
  <c r="W89" i="1"/>
  <c r="W90" i="1"/>
  <c r="W91" i="1"/>
  <c r="W92" i="1"/>
  <c r="W94" i="1"/>
  <c r="W95" i="1"/>
  <c r="W96" i="1"/>
  <c r="W97" i="1"/>
  <c r="W99" i="1"/>
  <c r="W101" i="1"/>
  <c r="W102" i="1"/>
  <c r="W103" i="1"/>
  <c r="W106" i="1"/>
  <c r="W109" i="1"/>
  <c r="W110" i="1"/>
  <c r="W113" i="1"/>
  <c r="W118" i="1"/>
  <c r="W119" i="1"/>
  <c r="W120" i="1"/>
  <c r="W122" i="1"/>
  <c r="W123" i="1"/>
  <c r="W125" i="1"/>
  <c r="W129" i="1"/>
  <c r="W131" i="1"/>
  <c r="W132" i="1"/>
  <c r="W133" i="1"/>
  <c r="W134" i="1"/>
  <c r="W135" i="1"/>
  <c r="W136" i="1"/>
  <c r="W137" i="1"/>
  <c r="W139" i="1"/>
  <c r="W140" i="1"/>
  <c r="W141" i="1"/>
  <c r="W142" i="1"/>
  <c r="W143" i="1"/>
  <c r="W144" i="1"/>
  <c r="W146" i="1"/>
  <c r="W147" i="1"/>
  <c r="W149" i="1"/>
  <c r="W150" i="1"/>
  <c r="W151" i="1"/>
  <c r="W152" i="1"/>
  <c r="W153" i="1"/>
  <c r="W155" i="1"/>
  <c r="W156" i="1"/>
  <c r="W159" i="1"/>
  <c r="W162" i="1"/>
  <c r="W163" i="1"/>
  <c r="W166" i="1"/>
  <c r="W167" i="1"/>
  <c r="W168" i="1"/>
  <c r="W169" i="1"/>
  <c r="W170" i="1"/>
  <c r="W171" i="1"/>
  <c r="W173" i="1"/>
  <c r="W175" i="1"/>
  <c r="W176" i="1"/>
  <c r="W177" i="1"/>
  <c r="W179" i="1"/>
  <c r="W180" i="1"/>
  <c r="W184" i="1"/>
  <c r="W185" i="1"/>
  <c r="W186" i="1"/>
  <c r="W187" i="1"/>
  <c r="W188" i="1"/>
  <c r="W189" i="1"/>
  <c r="W190" i="1"/>
  <c r="W191" i="1"/>
  <c r="W192" i="1"/>
  <c r="W194" i="1"/>
  <c r="W195" i="1"/>
  <c r="W196" i="1"/>
  <c r="W197" i="1"/>
  <c r="W199" i="1"/>
  <c r="W200" i="1"/>
  <c r="W202" i="1"/>
  <c r="W206" i="1"/>
  <c r="W208" i="1"/>
  <c r="W209" i="1"/>
  <c r="W210" i="1"/>
  <c r="W211" i="1"/>
  <c r="W213" i="1"/>
  <c r="W214" i="1"/>
  <c r="W216" i="1"/>
  <c r="W218" i="1"/>
  <c r="W219" i="1"/>
  <c r="W220" i="1"/>
  <c r="W222" i="1"/>
  <c r="W224" i="1"/>
  <c r="W225" i="1"/>
  <c r="W226" i="1"/>
  <c r="W228" i="1"/>
  <c r="W229" i="1"/>
  <c r="W230" i="1"/>
  <c r="W231" i="1"/>
  <c r="W232" i="1"/>
  <c r="W233" i="1"/>
  <c r="W234" i="1"/>
  <c r="W235" i="1"/>
  <c r="W237" i="1"/>
  <c r="W239" i="1"/>
  <c r="W240" i="1"/>
  <c r="W241" i="1"/>
  <c r="W243" i="1"/>
  <c r="W244" i="1"/>
  <c r="W245" i="1"/>
  <c r="W246" i="1"/>
  <c r="W247" i="1"/>
  <c r="W249" i="1"/>
  <c r="W251" i="1"/>
  <c r="W252" i="1"/>
  <c r="W253" i="1"/>
  <c r="W254" i="1"/>
  <c r="W255" i="1"/>
  <c r="W257" i="1"/>
  <c r="W259" i="1"/>
  <c r="W260" i="1"/>
  <c r="W261" i="1"/>
  <c r="W262" i="1"/>
  <c r="W263" i="1"/>
  <c r="W264" i="1"/>
  <c r="W265" i="1"/>
  <c r="W267" i="1"/>
  <c r="W268" i="1"/>
  <c r="W269" i="1"/>
  <c r="W271" i="1"/>
  <c r="W274" i="1"/>
  <c r="W277" i="1"/>
  <c r="W278" i="1"/>
  <c r="W279" i="1"/>
  <c r="W280" i="1"/>
  <c r="W281" i="1"/>
  <c r="W282" i="1"/>
  <c r="W283" i="1"/>
  <c r="W284" i="1"/>
  <c r="W286" i="1"/>
  <c r="W287" i="1"/>
  <c r="W289" i="1"/>
  <c r="W291" i="1"/>
  <c r="W292" i="1"/>
  <c r="W293" i="1"/>
  <c r="W294" i="1"/>
  <c r="W295" i="1"/>
  <c r="W296" i="1"/>
  <c r="W299" i="1"/>
  <c r="W300" i="1"/>
  <c r="W301" i="1"/>
  <c r="W302" i="1"/>
  <c r="W305" i="1"/>
  <c r="F308" i="1" l="1"/>
  <c r="G308" i="1"/>
  <c r="I308" i="1"/>
  <c r="K308" i="1"/>
  <c r="M308" i="1"/>
  <c r="O308" i="1"/>
  <c r="Q308" i="1"/>
  <c r="E308" i="1"/>
  <c r="F307" i="1"/>
  <c r="G307" i="1"/>
  <c r="H119" i="1" s="1"/>
  <c r="I307" i="1"/>
  <c r="J119" i="1" s="1"/>
  <c r="K307" i="1"/>
  <c r="M307" i="1"/>
  <c r="O307" i="1"/>
  <c r="Q307" i="1"/>
  <c r="E307" i="1"/>
  <c r="P78" i="1" l="1"/>
  <c r="P239" i="1"/>
  <c r="P107" i="1"/>
  <c r="P228" i="1"/>
  <c r="P149" i="1"/>
  <c r="P52" i="1"/>
  <c r="P47" i="1"/>
  <c r="P135" i="1"/>
  <c r="P233" i="1"/>
  <c r="P114" i="1"/>
  <c r="P89" i="1"/>
  <c r="P122" i="1"/>
  <c r="P72" i="1"/>
  <c r="P221" i="1"/>
  <c r="P4" i="1"/>
  <c r="P174" i="1"/>
  <c r="P113" i="1"/>
  <c r="P79" i="1"/>
  <c r="P28" i="1"/>
  <c r="P301" i="1"/>
  <c r="P126" i="1"/>
  <c r="P248" i="1"/>
  <c r="P290" i="1"/>
  <c r="P241" i="1"/>
  <c r="P210" i="1"/>
  <c r="P27" i="1"/>
  <c r="P137" i="1"/>
  <c r="P274" i="1"/>
  <c r="P76" i="1"/>
  <c r="P111" i="1"/>
  <c r="P70" i="1"/>
  <c r="P209" i="1"/>
  <c r="P32" i="1"/>
  <c r="P158" i="1"/>
  <c r="P49" i="1"/>
  <c r="P138" i="1"/>
  <c r="P3" i="1"/>
  <c r="P267" i="1"/>
  <c r="P258" i="1"/>
  <c r="P283" i="1"/>
  <c r="P202" i="1"/>
  <c r="P223" i="1"/>
  <c r="P118" i="1"/>
  <c r="P236" i="1"/>
  <c r="P11" i="1"/>
  <c r="P219" i="1"/>
  <c r="P250" i="1"/>
  <c r="P145" i="1"/>
  <c r="P289" i="1"/>
  <c r="P299" i="1"/>
  <c r="P119" i="1"/>
  <c r="P93" i="1"/>
  <c r="P179" i="1"/>
  <c r="P9" i="1"/>
  <c r="P31" i="1"/>
  <c r="P25" i="1"/>
  <c r="P65" i="1"/>
  <c r="P211" i="1"/>
  <c r="P285" i="1"/>
  <c r="P246" i="1"/>
  <c r="P244" i="1"/>
  <c r="P117" i="1"/>
  <c r="P232" i="1"/>
  <c r="P155" i="1"/>
  <c r="P170" i="1"/>
  <c r="P222" i="1"/>
  <c r="P212" i="1"/>
  <c r="P22" i="1"/>
  <c r="P287" i="1"/>
  <c r="P68" i="1"/>
  <c r="P237" i="1"/>
  <c r="P157" i="1"/>
  <c r="P249" i="1"/>
  <c r="P10" i="1"/>
  <c r="P106" i="1"/>
  <c r="P257" i="1"/>
  <c r="P17" i="1"/>
  <c r="P112" i="1"/>
  <c r="P194" i="1"/>
  <c r="P288" i="1"/>
  <c r="P50" i="1"/>
  <c r="P67" i="1"/>
  <c r="P187" i="1"/>
  <c r="P173" i="1"/>
  <c r="P123" i="1"/>
  <c r="P175" i="1"/>
  <c r="P96" i="1"/>
  <c r="P224" i="1"/>
  <c r="P160" i="1"/>
  <c r="P184" i="1"/>
  <c r="P193" i="1"/>
  <c r="P271" i="1"/>
  <c r="P69" i="1"/>
  <c r="P109" i="1"/>
  <c r="P30" i="1"/>
  <c r="P234" i="1"/>
  <c r="P208" i="1"/>
  <c r="P165" i="1"/>
  <c r="P296" i="1"/>
  <c r="P199" i="1"/>
  <c r="P151" i="1"/>
  <c r="P133" i="1"/>
  <c r="P177" i="1"/>
  <c r="P130" i="1"/>
  <c r="P8" i="1"/>
  <c r="P63" i="1"/>
  <c r="P19" i="1"/>
  <c r="P14" i="1"/>
  <c r="P26" i="1"/>
  <c r="P245" i="1"/>
  <c r="P281" i="1"/>
  <c r="P264" i="1"/>
  <c r="P150" i="1"/>
  <c r="P88" i="1"/>
  <c r="P218" i="1"/>
  <c r="P295" i="1"/>
  <c r="P35" i="1"/>
  <c r="P272" i="1"/>
  <c r="P7" i="1"/>
  <c r="P71" i="1"/>
  <c r="P40" i="1"/>
  <c r="P255" i="1"/>
  <c r="P42" i="1"/>
  <c r="P92" i="1"/>
  <c r="P231" i="1"/>
  <c r="P87" i="1"/>
  <c r="P12" i="1"/>
  <c r="P213" i="1"/>
  <c r="P16" i="1"/>
  <c r="P182" i="1"/>
  <c r="P134" i="1"/>
  <c r="P121" i="1"/>
  <c r="P95" i="1"/>
  <c r="P275" i="1"/>
  <c r="P91" i="1"/>
  <c r="P86" i="1"/>
  <c r="P263" i="1"/>
  <c r="P205" i="1"/>
  <c r="P100" i="1"/>
  <c r="P305" i="1"/>
  <c r="P159" i="1"/>
  <c r="P144" i="1"/>
  <c r="P303" i="1"/>
  <c r="P43" i="1"/>
  <c r="P156" i="1"/>
  <c r="P266" i="1"/>
  <c r="P185" i="1"/>
  <c r="P46" i="1"/>
  <c r="P294" i="1"/>
  <c r="P33" i="1"/>
  <c r="P277" i="1"/>
  <c r="P51" i="1"/>
  <c r="P297" i="1"/>
  <c r="P128" i="1"/>
  <c r="P216" i="1"/>
  <c r="P97" i="1"/>
  <c r="P195" i="1"/>
  <c r="P225" i="1"/>
  <c r="P64" i="1"/>
  <c r="P261" i="1"/>
  <c r="P166" i="1"/>
  <c r="P154" i="1"/>
  <c r="P217" i="1"/>
  <c r="P169" i="1"/>
  <c r="P110" i="1"/>
  <c r="P34" i="1"/>
  <c r="P252" i="1"/>
  <c r="P36" i="1"/>
  <c r="P189" i="1"/>
  <c r="P167" i="1"/>
  <c r="P18" i="1"/>
  <c r="P45" i="1"/>
  <c r="P190" i="1"/>
  <c r="P147" i="1"/>
  <c r="P247" i="1"/>
  <c r="P153" i="1"/>
  <c r="P253" i="1"/>
  <c r="P59" i="1"/>
  <c r="P105" i="1"/>
  <c r="P180" i="1"/>
  <c r="P203" i="1"/>
  <c r="P293" i="1"/>
  <c r="P238" i="1"/>
  <c r="P304" i="1"/>
  <c r="P226" i="1"/>
  <c r="P116" i="1"/>
  <c r="P21" i="1"/>
  <c r="P152" i="1"/>
  <c r="P282" i="1"/>
  <c r="P164" i="1"/>
  <c r="P120" i="1"/>
  <c r="P127" i="1"/>
  <c r="P124" i="1"/>
  <c r="P286" i="1"/>
  <c r="P214" i="1"/>
  <c r="P292" i="1"/>
  <c r="P41" i="1"/>
  <c r="P207" i="1"/>
  <c r="P240" i="1"/>
  <c r="P220" i="1"/>
  <c r="P55" i="1"/>
  <c r="P75" i="1"/>
  <c r="P90" i="1"/>
  <c r="P200" i="1"/>
  <c r="P161" i="1"/>
  <c r="P98" i="1"/>
  <c r="P251" i="1"/>
  <c r="P197" i="1"/>
  <c r="P73" i="1"/>
  <c r="P162" i="1"/>
  <c r="P280" i="1"/>
  <c r="P191" i="1"/>
  <c r="P104" i="1"/>
  <c r="P81" i="1"/>
  <c r="P38" i="1"/>
  <c r="P39" i="1"/>
  <c r="P129" i="1"/>
  <c r="P131" i="1"/>
  <c r="P188" i="1"/>
  <c r="P198" i="1"/>
  <c r="P13" i="1"/>
  <c r="P29" i="1"/>
  <c r="P196" i="1"/>
  <c r="P24" i="1"/>
  <c r="L131" i="1"/>
  <c r="L119" i="1"/>
  <c r="L93" i="1"/>
  <c r="L179" i="1"/>
  <c r="L149" i="1"/>
  <c r="L52" i="1"/>
  <c r="L47" i="1"/>
  <c r="L135" i="1"/>
  <c r="L154" i="1"/>
  <c r="L217" i="1"/>
  <c r="L169" i="1"/>
  <c r="L110" i="1"/>
  <c r="L216" i="1"/>
  <c r="L97" i="1"/>
  <c r="L195" i="1"/>
  <c r="L225" i="1"/>
  <c r="L245" i="1"/>
  <c r="L281" i="1"/>
  <c r="L264" i="1"/>
  <c r="L65" i="1"/>
  <c r="L211" i="1"/>
  <c r="L285" i="1"/>
  <c r="L246" i="1"/>
  <c r="L244" i="1"/>
  <c r="L78" i="1"/>
  <c r="L14" i="1"/>
  <c r="L9" i="1"/>
  <c r="L25" i="1"/>
  <c r="L233" i="1"/>
  <c r="L89" i="1"/>
  <c r="L34" i="1"/>
  <c r="L252" i="1"/>
  <c r="L232" i="1"/>
  <c r="L155" i="1"/>
  <c r="L174" i="1"/>
  <c r="L113" i="1"/>
  <c r="L79" i="1"/>
  <c r="L45" i="1"/>
  <c r="L22" i="1"/>
  <c r="L287" i="1"/>
  <c r="L141" i="1"/>
  <c r="L247" i="1"/>
  <c r="L12" i="1"/>
  <c r="L213" i="1"/>
  <c r="L249" i="1"/>
  <c r="L6" i="1"/>
  <c r="L48" i="1"/>
  <c r="L106" i="1"/>
  <c r="L257" i="1"/>
  <c r="L17" i="1"/>
  <c r="L57" i="1"/>
  <c r="L238" i="1"/>
  <c r="L304" i="1"/>
  <c r="L132" i="1"/>
  <c r="L209" i="1"/>
  <c r="L116" i="1"/>
  <c r="L205" i="1"/>
  <c r="L187" i="1"/>
  <c r="L49" i="1"/>
  <c r="L138" i="1"/>
  <c r="L3" i="1"/>
  <c r="L120" i="1"/>
  <c r="L303" i="1"/>
  <c r="L43" i="1"/>
  <c r="L156" i="1"/>
  <c r="L229" i="1"/>
  <c r="L223" i="1"/>
  <c r="L292" i="1"/>
  <c r="L256" i="1"/>
  <c r="L101" i="1"/>
  <c r="L230" i="1"/>
  <c r="L109" i="1"/>
  <c r="L30" i="1"/>
  <c r="L239" i="1"/>
  <c r="L228" i="1"/>
  <c r="L64" i="1"/>
  <c r="L166" i="1"/>
  <c r="L88" i="1"/>
  <c r="L295" i="1"/>
  <c r="L72" i="1"/>
  <c r="L115" i="1"/>
  <c r="L7" i="1"/>
  <c r="L71" i="1"/>
  <c r="L170" i="1"/>
  <c r="L222" i="1"/>
  <c r="L212" i="1"/>
  <c r="L80" i="1"/>
  <c r="L92" i="1"/>
  <c r="L231" i="1"/>
  <c r="L168" i="1"/>
  <c r="L298" i="1"/>
  <c r="L153" i="1"/>
  <c r="L204" i="1"/>
  <c r="L143" i="1"/>
  <c r="L163" i="1"/>
  <c r="L182" i="1"/>
  <c r="L134" i="1"/>
  <c r="L121" i="1"/>
  <c r="L95" i="1"/>
  <c r="L76" i="1"/>
  <c r="L111" i="1"/>
  <c r="L58" i="1"/>
  <c r="L288" i="1"/>
  <c r="L50" i="1"/>
  <c r="L37" i="1"/>
  <c r="L62" i="1"/>
  <c r="L61" i="1"/>
  <c r="L173" i="1"/>
  <c r="L123" i="1"/>
  <c r="L74" i="1"/>
  <c r="L270" i="1"/>
  <c r="L127" i="1"/>
  <c r="L124" i="1"/>
  <c r="L286" i="1"/>
  <c r="L266" i="1"/>
  <c r="L193" i="1"/>
  <c r="L44" i="1"/>
  <c r="L271" i="1"/>
  <c r="L236" i="1"/>
  <c r="L294" i="1"/>
  <c r="L33" i="1"/>
  <c r="L125" i="1"/>
  <c r="L63" i="1"/>
  <c r="L300" i="1"/>
  <c r="L265" i="1"/>
  <c r="L254" i="1"/>
  <c r="L299" i="1"/>
  <c r="L38" i="1"/>
  <c r="L188" i="1"/>
  <c r="L108" i="1"/>
  <c r="L39" i="1"/>
  <c r="L196" i="1"/>
  <c r="L197" i="1"/>
  <c r="L73" i="1"/>
  <c r="L81" i="1"/>
  <c r="L19" i="1"/>
  <c r="L26" i="1"/>
  <c r="L31" i="1"/>
  <c r="L269" i="1"/>
  <c r="L114" i="1"/>
  <c r="L122" i="1"/>
  <c r="L117" i="1"/>
  <c r="L221" i="1"/>
  <c r="L36" i="1"/>
  <c r="L189" i="1"/>
  <c r="L40" i="1"/>
  <c r="L255" i="1"/>
  <c r="L42" i="1"/>
  <c r="L186" i="1"/>
  <c r="L190" i="1"/>
  <c r="L147" i="1"/>
  <c r="L68" i="1"/>
  <c r="L248" i="1"/>
  <c r="L290" i="1"/>
  <c r="L253" i="1"/>
  <c r="L16" i="1"/>
  <c r="L210" i="1"/>
  <c r="L105" i="1"/>
  <c r="L180" i="1"/>
  <c r="L203" i="1"/>
  <c r="L260" i="1"/>
  <c r="L112" i="1"/>
  <c r="L194" i="1"/>
  <c r="L70" i="1"/>
  <c r="L86" i="1"/>
  <c r="L2" i="1"/>
  <c r="L66" i="1"/>
  <c r="L21" i="1"/>
  <c r="L100" i="1"/>
  <c r="L305" i="1"/>
  <c r="L159" i="1"/>
  <c r="L175" i="1"/>
  <c r="L267" i="1"/>
  <c r="L258" i="1"/>
  <c r="L283" i="1"/>
  <c r="L202" i="1"/>
  <c r="L214" i="1"/>
  <c r="L185" i="1"/>
  <c r="L201" i="1"/>
  <c r="L46" i="1"/>
  <c r="L20" i="1"/>
  <c r="L207" i="1"/>
  <c r="L240" i="1"/>
  <c r="L277" i="1"/>
  <c r="L107" i="1"/>
  <c r="L172" i="1"/>
  <c r="L261" i="1"/>
  <c r="L150" i="1"/>
  <c r="L218" i="1"/>
  <c r="L35" i="1"/>
  <c r="L272" i="1"/>
  <c r="L15" i="1"/>
  <c r="L4" i="1"/>
  <c r="L103" i="1"/>
  <c r="L167" i="1"/>
  <c r="L18" i="1"/>
  <c r="L273" i="1"/>
  <c r="L28" i="1"/>
  <c r="L301" i="1"/>
  <c r="L126" i="1"/>
  <c r="L87" i="1"/>
  <c r="L237" i="1"/>
  <c r="L157" i="1"/>
  <c r="L241" i="1"/>
  <c r="L59" i="1"/>
  <c r="L10" i="1"/>
  <c r="L27" i="1"/>
  <c r="L137" i="1"/>
  <c r="L274" i="1"/>
  <c r="L293" i="1"/>
  <c r="L275" i="1"/>
  <c r="L91" i="1"/>
  <c r="L181" i="1"/>
  <c r="L226" i="1"/>
  <c r="L263" i="1"/>
  <c r="L67" i="1"/>
  <c r="L158" i="1"/>
  <c r="L152" i="1"/>
  <c r="L282" i="1"/>
  <c r="L164" i="1"/>
  <c r="L144" i="1"/>
  <c r="L96" i="1"/>
  <c r="L224" i="1"/>
  <c r="L160" i="1"/>
  <c r="L184" i="1"/>
  <c r="L215" i="1"/>
  <c r="L243" i="1"/>
  <c r="L178" i="1"/>
  <c r="L41" i="1"/>
  <c r="L69" i="1"/>
  <c r="L11" i="1"/>
  <c r="L219" i="1"/>
  <c r="L220" i="1"/>
  <c r="L234" i="1"/>
  <c r="L145" i="1"/>
  <c r="L75" i="1"/>
  <c r="L128" i="1"/>
  <c r="L280" i="1"/>
  <c r="L139" i="1"/>
  <c r="L29" i="1"/>
  <c r="L191" i="1"/>
  <c r="L198" i="1"/>
  <c r="L268" i="1"/>
  <c r="L130" i="1"/>
  <c r="L8" i="1"/>
  <c r="H131" i="1"/>
  <c r="H8" i="1"/>
  <c r="H130" i="1"/>
  <c r="H268" i="1"/>
  <c r="H251" i="1"/>
  <c r="H146" i="1"/>
  <c r="H191" i="1"/>
  <c r="H29" i="1"/>
  <c r="H242" i="1"/>
  <c r="H38" i="1"/>
  <c r="H299" i="1"/>
  <c r="H254" i="1"/>
  <c r="H265" i="1"/>
  <c r="H51" i="1"/>
  <c r="H23" i="1"/>
  <c r="H125" i="1"/>
  <c r="H33" i="1"/>
  <c r="H294" i="1"/>
  <c r="H236" i="1"/>
  <c r="H46" i="1"/>
  <c r="H178" i="1"/>
  <c r="H292" i="1"/>
  <c r="H223" i="1"/>
  <c r="H229" i="1"/>
  <c r="H156" i="1"/>
  <c r="H43" i="1"/>
  <c r="H303" i="1"/>
  <c r="H120" i="1"/>
  <c r="H3" i="1"/>
  <c r="H138" i="1"/>
  <c r="H173" i="1"/>
  <c r="H61" i="1"/>
  <c r="H5" i="1"/>
  <c r="H32" i="1"/>
  <c r="H263" i="1"/>
  <c r="H226" i="1"/>
  <c r="H132" i="1"/>
  <c r="H304" i="1"/>
  <c r="H238" i="1"/>
  <c r="H57" i="1"/>
  <c r="H17" i="1"/>
  <c r="H257" i="1"/>
  <c r="H227" i="1"/>
  <c r="H182" i="1"/>
  <c r="H163" i="1"/>
  <c r="H143" i="1"/>
  <c r="H204" i="1"/>
  <c r="H290" i="1"/>
  <c r="H248" i="1"/>
  <c r="H68" i="1"/>
  <c r="H147" i="1"/>
  <c r="H287" i="1"/>
  <c r="H22" i="1"/>
  <c r="H45" i="1"/>
  <c r="H212" i="1"/>
  <c r="H222" i="1"/>
  <c r="H40" i="1"/>
  <c r="H94" i="1"/>
  <c r="H155" i="1"/>
  <c r="H232" i="1"/>
  <c r="H54" i="1"/>
  <c r="H117" i="1"/>
  <c r="H35" i="1"/>
  <c r="H295" i="1"/>
  <c r="H114" i="1"/>
  <c r="H269" i="1"/>
  <c r="H31" i="1"/>
  <c r="H26" i="1"/>
  <c r="H97" i="1"/>
  <c r="J183" i="1"/>
  <c r="J268" i="1"/>
  <c r="J39" i="1"/>
  <c r="J188" i="1"/>
  <c r="J291" i="1"/>
  <c r="J208" i="1"/>
  <c r="J192" i="1"/>
  <c r="J69" i="1"/>
  <c r="J171" i="1"/>
  <c r="J193" i="1"/>
  <c r="J156" i="1"/>
  <c r="J120" i="1"/>
  <c r="J173" i="1"/>
  <c r="J67" i="1"/>
  <c r="J86" i="1"/>
  <c r="J91" i="1"/>
  <c r="J95" i="1"/>
  <c r="J134" i="1"/>
  <c r="J210" i="1"/>
  <c r="J157" i="1"/>
  <c r="J141" i="1"/>
  <c r="J186" i="1"/>
  <c r="J222" i="1"/>
  <c r="J94" i="1"/>
  <c r="J232" i="1"/>
  <c r="J34" i="1"/>
  <c r="J246" i="1"/>
  <c r="J154" i="1"/>
  <c r="J52" i="1"/>
  <c r="J179" i="1"/>
  <c r="L24" i="1"/>
  <c r="L177" i="1"/>
  <c r="L151" i="1"/>
  <c r="L83" i="1"/>
  <c r="L165" i="1"/>
  <c r="L55" i="1"/>
  <c r="R19" i="1"/>
  <c r="R14" i="1"/>
  <c r="R26" i="1"/>
  <c r="R245" i="1"/>
  <c r="R281" i="1"/>
  <c r="R264" i="1"/>
  <c r="R65" i="1"/>
  <c r="R211" i="1"/>
  <c r="R107" i="1"/>
  <c r="R228" i="1"/>
  <c r="R149" i="1"/>
  <c r="R93" i="1"/>
  <c r="R9" i="1"/>
  <c r="R261" i="1"/>
  <c r="R135" i="1"/>
  <c r="R233" i="1"/>
  <c r="R285" i="1"/>
  <c r="R295" i="1"/>
  <c r="R35" i="1"/>
  <c r="R272" i="1"/>
  <c r="R7" i="1"/>
  <c r="R71" i="1"/>
  <c r="R40" i="1"/>
  <c r="R255" i="1"/>
  <c r="R42" i="1"/>
  <c r="R28" i="1"/>
  <c r="R301" i="1"/>
  <c r="R126" i="1"/>
  <c r="R247" i="1"/>
  <c r="R153" i="1"/>
  <c r="R253" i="1"/>
  <c r="R59" i="1"/>
  <c r="R105" i="1"/>
  <c r="R180" i="1"/>
  <c r="R17" i="1"/>
  <c r="R112" i="1"/>
  <c r="R194" i="1"/>
  <c r="R288" i="1"/>
  <c r="R263" i="1"/>
  <c r="R205" i="1"/>
  <c r="R100" i="1"/>
  <c r="R305" i="1"/>
  <c r="R164" i="1"/>
  <c r="R267" i="1"/>
  <c r="R258" i="1"/>
  <c r="R283" i="1"/>
  <c r="R202" i="1"/>
  <c r="R223" i="1"/>
  <c r="R118" i="1"/>
  <c r="R236" i="1"/>
  <c r="R207" i="1"/>
  <c r="R219" i="1"/>
  <c r="R63" i="1"/>
  <c r="R55" i="1"/>
  <c r="R75" i="1"/>
  <c r="R90" i="1"/>
  <c r="R200" i="1"/>
  <c r="R161" i="1"/>
  <c r="R98" i="1"/>
  <c r="R251" i="1"/>
  <c r="R197" i="1"/>
  <c r="R73" i="1"/>
  <c r="R81" i="1"/>
  <c r="R131" i="1"/>
  <c r="R119" i="1"/>
  <c r="R179" i="1"/>
  <c r="R52" i="1"/>
  <c r="R25" i="1"/>
  <c r="R150" i="1"/>
  <c r="R217" i="1"/>
  <c r="R169" i="1"/>
  <c r="R122" i="1"/>
  <c r="R72" i="1"/>
  <c r="R221" i="1"/>
  <c r="R4" i="1"/>
  <c r="R174" i="1"/>
  <c r="R113" i="1"/>
  <c r="R79" i="1"/>
  <c r="R45" i="1"/>
  <c r="R92" i="1"/>
  <c r="R231" i="1"/>
  <c r="R68" i="1"/>
  <c r="R237" i="1"/>
  <c r="R157" i="1"/>
  <c r="R249" i="1"/>
  <c r="R10" i="1"/>
  <c r="R106" i="1"/>
  <c r="R121" i="1"/>
  <c r="R293" i="1"/>
  <c r="R238" i="1"/>
  <c r="R304" i="1"/>
  <c r="R226" i="1"/>
  <c r="R32" i="1"/>
  <c r="R158" i="1"/>
  <c r="R49" i="1"/>
  <c r="R123" i="1"/>
  <c r="R144" i="1"/>
  <c r="R303" i="1"/>
  <c r="R43" i="1"/>
  <c r="R156" i="1"/>
  <c r="R266" i="1"/>
  <c r="R185" i="1"/>
  <c r="R46" i="1"/>
  <c r="R230" i="1"/>
  <c r="R109" i="1"/>
  <c r="R277" i="1"/>
  <c r="R234" i="1"/>
  <c r="R208" i="1"/>
  <c r="R165" i="1"/>
  <c r="R296" i="1"/>
  <c r="R199" i="1"/>
  <c r="R151" i="1"/>
  <c r="R133" i="1"/>
  <c r="R177" i="1"/>
  <c r="R130" i="1"/>
  <c r="R8" i="1"/>
  <c r="R78" i="1"/>
  <c r="R64" i="1"/>
  <c r="R269" i="1"/>
  <c r="R218" i="1"/>
  <c r="R34" i="1"/>
  <c r="R36" i="1"/>
  <c r="R167" i="1"/>
  <c r="R273" i="1"/>
  <c r="R287" i="1"/>
  <c r="R248" i="1"/>
  <c r="R241" i="1"/>
  <c r="R27" i="1"/>
  <c r="R95" i="1"/>
  <c r="R91" i="1"/>
  <c r="R116" i="1"/>
  <c r="R152" i="1"/>
  <c r="R175" i="1"/>
  <c r="R224" i="1"/>
  <c r="R184" i="1"/>
  <c r="R271" i="1"/>
  <c r="R11" i="1"/>
  <c r="R250" i="1"/>
  <c r="R289" i="1"/>
  <c r="R38" i="1"/>
  <c r="R39" i="1"/>
  <c r="R129" i="1"/>
  <c r="R162" i="1"/>
  <c r="R97" i="1"/>
  <c r="R31" i="1"/>
  <c r="R154" i="1"/>
  <c r="R246" i="1"/>
  <c r="R117" i="1"/>
  <c r="R155" i="1"/>
  <c r="R222" i="1"/>
  <c r="R80" i="1"/>
  <c r="R147" i="1"/>
  <c r="R12" i="1"/>
  <c r="R16" i="1"/>
  <c r="R134" i="1"/>
  <c r="R76" i="1"/>
  <c r="R70" i="1"/>
  <c r="R67" i="1"/>
  <c r="R173" i="1"/>
  <c r="R120" i="1"/>
  <c r="R124" i="1"/>
  <c r="R214" i="1"/>
  <c r="R41" i="1"/>
  <c r="R240" i="1"/>
  <c r="R51" i="1"/>
  <c r="R128" i="1"/>
  <c r="R188" i="1"/>
  <c r="R198" i="1"/>
  <c r="R13" i="1"/>
  <c r="R216" i="1"/>
  <c r="R195" i="1"/>
  <c r="R47" i="1"/>
  <c r="R88" i="1"/>
  <c r="R110" i="1"/>
  <c r="R252" i="1"/>
  <c r="R189" i="1"/>
  <c r="R18" i="1"/>
  <c r="R22" i="1"/>
  <c r="R168" i="1"/>
  <c r="R290" i="1"/>
  <c r="R210" i="1"/>
  <c r="R137" i="1"/>
  <c r="R275" i="1"/>
  <c r="R86" i="1"/>
  <c r="R21" i="1"/>
  <c r="R138" i="1"/>
  <c r="R96" i="1"/>
  <c r="R160" i="1"/>
  <c r="R193" i="1"/>
  <c r="R69" i="1"/>
  <c r="R30" i="1"/>
  <c r="R145" i="1"/>
  <c r="R299" i="1"/>
  <c r="R29" i="1"/>
  <c r="R196" i="1"/>
  <c r="R24" i="1"/>
  <c r="R225" i="1"/>
  <c r="R166" i="1"/>
  <c r="R114" i="1"/>
  <c r="R244" i="1"/>
  <c r="R232" i="1"/>
  <c r="R170" i="1"/>
  <c r="R212" i="1"/>
  <c r="R190" i="1"/>
  <c r="R87" i="1"/>
  <c r="R213" i="1"/>
  <c r="R182" i="1"/>
  <c r="R203" i="1"/>
  <c r="R111" i="1"/>
  <c r="R50" i="1"/>
  <c r="R187" i="1"/>
  <c r="R159" i="1"/>
  <c r="R127" i="1"/>
  <c r="R286" i="1"/>
  <c r="R292" i="1"/>
  <c r="R294" i="1"/>
  <c r="R220" i="1"/>
  <c r="R297" i="1"/>
  <c r="R280" i="1"/>
  <c r="R191" i="1"/>
  <c r="R104" i="1"/>
  <c r="R183" i="1"/>
  <c r="J239" i="1"/>
  <c r="J107" i="1"/>
  <c r="J85" i="1"/>
  <c r="J172" i="1"/>
  <c r="J64" i="1"/>
  <c r="J47" i="1"/>
  <c r="J269" i="1"/>
  <c r="J88" i="1"/>
  <c r="J169" i="1"/>
  <c r="J110" i="1"/>
  <c r="J82" i="1"/>
  <c r="J252" i="1"/>
  <c r="J77" i="1"/>
  <c r="J4" i="1"/>
  <c r="J189" i="1"/>
  <c r="J170" i="1"/>
  <c r="J235" i="1"/>
  <c r="J212" i="1"/>
  <c r="J45" i="1"/>
  <c r="J301" i="1"/>
  <c r="J126" i="1"/>
  <c r="J247" i="1"/>
  <c r="J290" i="1"/>
  <c r="J241" i="1"/>
  <c r="J163" i="1"/>
  <c r="J182" i="1"/>
  <c r="J227" i="1"/>
  <c r="J257" i="1"/>
  <c r="J17" i="1"/>
  <c r="J76" i="1"/>
  <c r="J194" i="1"/>
  <c r="J70" i="1"/>
  <c r="J60" i="1"/>
  <c r="J2" i="1"/>
  <c r="J66" i="1"/>
  <c r="J5" i="1"/>
  <c r="J49" i="1"/>
  <c r="J123" i="1"/>
  <c r="J144" i="1"/>
  <c r="J303" i="1"/>
  <c r="J160" i="1"/>
  <c r="J229" i="1"/>
  <c r="J223" i="1"/>
  <c r="J292" i="1"/>
  <c r="J178" i="1"/>
  <c r="J46" i="1"/>
  <c r="J20" i="1"/>
  <c r="J109" i="1"/>
  <c r="J30" i="1"/>
  <c r="J234" i="1"/>
  <c r="J145" i="1"/>
  <c r="J289" i="1"/>
  <c r="J299" i="1"/>
  <c r="J200" i="1"/>
  <c r="J242" i="1"/>
  <c r="J29" i="1"/>
  <c r="J191" i="1"/>
  <c r="J276" i="1"/>
  <c r="J196" i="1"/>
  <c r="J129" i="1"/>
  <c r="J8" i="1"/>
  <c r="J19" i="1"/>
  <c r="J195" i="1"/>
  <c r="J26" i="1"/>
  <c r="J9" i="1"/>
  <c r="J281" i="1"/>
  <c r="J166" i="1"/>
  <c r="J233" i="1"/>
  <c r="J114" i="1"/>
  <c r="J279" i="1"/>
  <c r="J244" i="1"/>
  <c r="J72" i="1"/>
  <c r="J54" i="1"/>
  <c r="J7" i="1"/>
  <c r="J71" i="1"/>
  <c r="J103" i="1"/>
  <c r="J167" i="1"/>
  <c r="J255" i="1"/>
  <c r="J42" i="1"/>
  <c r="J22" i="1"/>
  <c r="J231" i="1"/>
  <c r="J168" i="1"/>
  <c r="J237" i="1"/>
  <c r="J262" i="1"/>
  <c r="J16" i="1"/>
  <c r="J10" i="1"/>
  <c r="J27" i="1"/>
  <c r="J180" i="1"/>
  <c r="J203" i="1"/>
  <c r="J260" i="1"/>
  <c r="J238" i="1"/>
  <c r="J304" i="1"/>
  <c r="J132" i="1"/>
  <c r="J226" i="1"/>
  <c r="J116" i="1"/>
  <c r="J205" i="1"/>
  <c r="J187" i="1"/>
  <c r="J206" i="1"/>
  <c r="J164" i="1"/>
  <c r="J270" i="1"/>
  <c r="J124" i="1"/>
  <c r="J286" i="1"/>
  <c r="J214" i="1"/>
  <c r="J185" i="1"/>
  <c r="J44" i="1"/>
  <c r="J176" i="1"/>
  <c r="J101" i="1"/>
  <c r="J294" i="1"/>
  <c r="J240" i="1"/>
  <c r="J23" i="1"/>
  <c r="J300" i="1"/>
  <c r="J297" i="1"/>
  <c r="J165" i="1"/>
  <c r="J296" i="1"/>
  <c r="J83" i="1"/>
  <c r="J161" i="1"/>
  <c r="J108" i="1"/>
  <c r="J146" i="1"/>
  <c r="J251" i="1"/>
  <c r="J104" i="1"/>
  <c r="J73" i="1"/>
  <c r="J81" i="1"/>
  <c r="H162" i="1"/>
  <c r="H24" i="1"/>
  <c r="H129" i="1"/>
  <c r="H177" i="1"/>
  <c r="H136" i="1"/>
  <c r="H133" i="1"/>
  <c r="H151" i="1"/>
  <c r="H259" i="1"/>
  <c r="H199" i="1"/>
  <c r="H200" i="1"/>
  <c r="H90" i="1"/>
  <c r="H289" i="1"/>
  <c r="H208" i="1"/>
  <c r="H234" i="1"/>
  <c r="H192" i="1"/>
  <c r="H30" i="1"/>
  <c r="H109" i="1"/>
  <c r="H230" i="1"/>
  <c r="H101" i="1"/>
  <c r="H271" i="1"/>
  <c r="H201" i="1"/>
  <c r="H243" i="1"/>
  <c r="H215" i="1"/>
  <c r="H184" i="1"/>
  <c r="H160" i="1"/>
  <c r="H224" i="1"/>
  <c r="H96" i="1"/>
  <c r="H144" i="1"/>
  <c r="H164" i="1"/>
  <c r="H282" i="1"/>
  <c r="H49" i="1"/>
  <c r="H187" i="1"/>
  <c r="H62" i="1"/>
  <c r="H66" i="1"/>
  <c r="H2" i="1"/>
  <c r="H86" i="1"/>
  <c r="H181" i="1"/>
  <c r="H91" i="1"/>
  <c r="H275" i="1"/>
  <c r="H293" i="1"/>
  <c r="H274" i="1"/>
  <c r="H137" i="1"/>
  <c r="H106" i="1"/>
  <c r="H48" i="1"/>
  <c r="H6" i="1"/>
  <c r="H249" i="1"/>
  <c r="H213" i="1"/>
  <c r="H153" i="1"/>
  <c r="H298" i="1"/>
  <c r="H168" i="1"/>
  <c r="H142" i="1"/>
  <c r="H301" i="1"/>
  <c r="H28" i="1"/>
  <c r="H273" i="1"/>
  <c r="H79" i="1"/>
  <c r="H235" i="1"/>
  <c r="H170" i="1"/>
  <c r="H189" i="1"/>
  <c r="H4" i="1"/>
  <c r="H77" i="1"/>
  <c r="H115" i="1"/>
  <c r="H72" i="1"/>
  <c r="H244" i="1"/>
  <c r="H279" i="1"/>
  <c r="H88" i="1"/>
  <c r="H166" i="1"/>
  <c r="H64" i="1"/>
  <c r="H85" i="1"/>
  <c r="J24" i="1"/>
  <c r="J56" i="1"/>
  <c r="J151" i="1"/>
  <c r="J139" i="1"/>
  <c r="J128" i="1"/>
  <c r="J55" i="1"/>
  <c r="J219" i="1"/>
  <c r="J236" i="1"/>
  <c r="J201" i="1"/>
  <c r="J215" i="1"/>
  <c r="J283" i="1"/>
  <c r="J74" i="1"/>
  <c r="J100" i="1"/>
  <c r="J37" i="1"/>
  <c r="J288" i="1"/>
  <c r="J111" i="1"/>
  <c r="J274" i="1"/>
  <c r="J106" i="1"/>
  <c r="J59" i="1"/>
  <c r="J12" i="1"/>
  <c r="J142" i="1"/>
  <c r="J273" i="1"/>
  <c r="J113" i="1"/>
  <c r="J148" i="1"/>
  <c r="J221" i="1"/>
  <c r="J35" i="1"/>
  <c r="J218" i="1"/>
  <c r="J135" i="1"/>
  <c r="J245" i="1"/>
  <c r="J228" i="1"/>
  <c r="J78" i="1"/>
  <c r="L13" i="1"/>
  <c r="L251" i="1"/>
  <c r="L278" i="1"/>
  <c r="L200" i="1"/>
  <c r="L289" i="1"/>
  <c r="L51" i="1"/>
  <c r="H78" i="1"/>
  <c r="H19" i="1"/>
  <c r="H14" i="1"/>
  <c r="H179" i="1"/>
  <c r="H149" i="1"/>
  <c r="H52" i="1"/>
  <c r="H261" i="1"/>
  <c r="H135" i="1"/>
  <c r="H154" i="1"/>
  <c r="H217" i="1"/>
  <c r="H169" i="1"/>
  <c r="H239" i="1"/>
  <c r="H107" i="1"/>
  <c r="H228" i="1"/>
  <c r="H225" i="1"/>
  <c r="H245" i="1"/>
  <c r="H281" i="1"/>
  <c r="H25" i="1"/>
  <c r="H65" i="1"/>
  <c r="H211" i="1"/>
  <c r="H285" i="1"/>
  <c r="H246" i="1"/>
  <c r="H81" i="1"/>
  <c r="H73" i="1"/>
  <c r="H197" i="1"/>
  <c r="H196" i="1"/>
  <c r="H276" i="1"/>
  <c r="H39" i="1"/>
  <c r="H108" i="1"/>
  <c r="H161" i="1"/>
  <c r="H139" i="1"/>
  <c r="H280" i="1"/>
  <c r="H128" i="1"/>
  <c r="H75" i="1"/>
  <c r="H145" i="1"/>
  <c r="H250" i="1"/>
  <c r="H220" i="1"/>
  <c r="H219" i="1"/>
  <c r="H11" i="1"/>
  <c r="H69" i="1"/>
  <c r="H41" i="1"/>
  <c r="H256" i="1"/>
  <c r="H44" i="1"/>
  <c r="H185" i="1"/>
  <c r="H214" i="1"/>
  <c r="H202" i="1"/>
  <c r="H283" i="1"/>
  <c r="H258" i="1"/>
  <c r="H267" i="1"/>
  <c r="H175" i="1"/>
  <c r="H159" i="1"/>
  <c r="H305" i="1"/>
  <c r="H152" i="1"/>
  <c r="H158" i="1"/>
  <c r="H205" i="1"/>
  <c r="H37" i="1"/>
  <c r="H50" i="1"/>
  <c r="H60" i="1"/>
  <c r="H70" i="1"/>
  <c r="H194" i="1"/>
  <c r="H112" i="1"/>
  <c r="H260" i="1"/>
  <c r="H203" i="1"/>
  <c r="H180" i="1"/>
  <c r="H27" i="1"/>
  <c r="H10" i="1"/>
  <c r="H59" i="1"/>
  <c r="H241" i="1"/>
  <c r="H262" i="1"/>
  <c r="H12" i="1"/>
  <c r="H247" i="1"/>
  <c r="H141" i="1"/>
  <c r="H231" i="1"/>
  <c r="H190" i="1"/>
  <c r="H186" i="1"/>
  <c r="H42" i="1"/>
  <c r="H18" i="1"/>
  <c r="H113" i="1"/>
  <c r="H174" i="1"/>
  <c r="H148" i="1"/>
  <c r="H36" i="1"/>
  <c r="H15" i="1"/>
  <c r="H252" i="1"/>
  <c r="H34" i="1"/>
  <c r="H122" i="1"/>
  <c r="H89" i="1"/>
  <c r="H233" i="1"/>
  <c r="H47" i="1"/>
  <c r="H9" i="1"/>
  <c r="H195" i="1"/>
  <c r="H216" i="1"/>
  <c r="J130" i="1"/>
  <c r="J136" i="1"/>
  <c r="J278" i="1"/>
  <c r="J38" i="1"/>
  <c r="J254" i="1"/>
  <c r="J51" i="1"/>
  <c r="J33" i="1"/>
  <c r="J284" i="1"/>
  <c r="J118" i="1"/>
  <c r="J266" i="1"/>
  <c r="J127" i="1"/>
  <c r="J159" i="1"/>
  <c r="J21" i="1"/>
  <c r="J263" i="1"/>
  <c r="J181" i="1"/>
  <c r="J112" i="1"/>
  <c r="J121" i="1"/>
  <c r="J105" i="1"/>
  <c r="J143" i="1"/>
  <c r="J248" i="1"/>
  <c r="J99" i="1"/>
  <c r="J102" i="1"/>
  <c r="J40" i="1"/>
  <c r="J155" i="1"/>
  <c r="J115" i="1"/>
  <c r="J122" i="1"/>
  <c r="J217" i="1"/>
  <c r="J25" i="1"/>
  <c r="J149" i="1"/>
  <c r="J14" i="1"/>
  <c r="L162" i="1"/>
  <c r="L129" i="1"/>
  <c r="L133" i="1"/>
  <c r="L161" i="1"/>
  <c r="L296" i="1"/>
  <c r="L297" i="1"/>
  <c r="L250" i="1"/>
  <c r="N78" i="1"/>
  <c r="N19" i="1"/>
  <c r="N14" i="1"/>
  <c r="N26" i="1"/>
  <c r="N9" i="1"/>
  <c r="N31" i="1"/>
  <c r="N25" i="1"/>
  <c r="N269" i="1"/>
  <c r="N233" i="1"/>
  <c r="N114" i="1"/>
  <c r="N89" i="1"/>
  <c r="N122" i="1"/>
  <c r="N117" i="1"/>
  <c r="N221" i="1"/>
  <c r="N4" i="1"/>
  <c r="N103" i="1"/>
  <c r="N167" i="1"/>
  <c r="N79" i="1"/>
  <c r="N45" i="1"/>
  <c r="N22" i="1"/>
  <c r="N287" i="1"/>
  <c r="N141" i="1"/>
  <c r="N247" i="1"/>
  <c r="N12" i="1"/>
  <c r="N213" i="1"/>
  <c r="N143" i="1"/>
  <c r="N163" i="1"/>
  <c r="N182" i="1"/>
  <c r="N134" i="1"/>
  <c r="N203" i="1"/>
  <c r="N260" i="1"/>
  <c r="N112" i="1"/>
  <c r="N194" i="1"/>
  <c r="N70" i="1"/>
  <c r="N86" i="1"/>
  <c r="N2" i="1"/>
  <c r="N32" i="1"/>
  <c r="N21" i="1"/>
  <c r="N152" i="1"/>
  <c r="N282" i="1"/>
  <c r="N164" i="1"/>
  <c r="N144" i="1"/>
  <c r="N96" i="1"/>
  <c r="N224" i="1"/>
  <c r="N160" i="1"/>
  <c r="N184" i="1"/>
  <c r="N193" i="1"/>
  <c r="N44" i="1"/>
  <c r="N271" i="1"/>
  <c r="N236" i="1"/>
  <c r="N207" i="1"/>
  <c r="N240" i="1"/>
  <c r="N277" i="1"/>
  <c r="N250" i="1"/>
  <c r="N55" i="1"/>
  <c r="N297" i="1"/>
  <c r="N165" i="1"/>
  <c r="N296" i="1"/>
  <c r="N83" i="1"/>
  <c r="N161" i="1"/>
  <c r="N191" i="1"/>
  <c r="N198" i="1"/>
  <c r="N268" i="1"/>
  <c r="N130" i="1"/>
  <c r="N8" i="1"/>
  <c r="N239" i="1"/>
  <c r="N107" i="1"/>
  <c r="N228" i="1"/>
  <c r="N172" i="1"/>
  <c r="N64" i="1"/>
  <c r="N261" i="1"/>
  <c r="N166" i="1"/>
  <c r="N150" i="1"/>
  <c r="N88" i="1"/>
  <c r="N218" i="1"/>
  <c r="N295" i="1"/>
  <c r="N34" i="1"/>
  <c r="N252" i="1"/>
  <c r="N7" i="1"/>
  <c r="N71" i="1"/>
  <c r="N170" i="1"/>
  <c r="N255" i="1"/>
  <c r="N42" i="1"/>
  <c r="N186" i="1"/>
  <c r="N190" i="1"/>
  <c r="N147" i="1"/>
  <c r="N68" i="1"/>
  <c r="N248" i="1"/>
  <c r="N290" i="1"/>
  <c r="N241" i="1"/>
  <c r="N59" i="1"/>
  <c r="N10" i="1"/>
  <c r="N27" i="1"/>
  <c r="N257" i="1"/>
  <c r="N17" i="1"/>
  <c r="N57" i="1"/>
  <c r="N238" i="1"/>
  <c r="N304" i="1"/>
  <c r="N132" i="1"/>
  <c r="N209" i="1"/>
  <c r="N116" i="1"/>
  <c r="N205" i="1"/>
  <c r="N187" i="1"/>
  <c r="N173" i="1"/>
  <c r="N123" i="1"/>
  <c r="N74" i="1"/>
  <c r="N270" i="1"/>
  <c r="N127" i="1"/>
  <c r="N124" i="1"/>
  <c r="N286" i="1"/>
  <c r="N214" i="1"/>
  <c r="N243" i="1"/>
  <c r="N178" i="1"/>
  <c r="N41" i="1"/>
  <c r="N230" i="1"/>
  <c r="N109" i="1"/>
  <c r="N30" i="1"/>
  <c r="N192" i="1"/>
  <c r="N51" i="1"/>
  <c r="N208" i="1"/>
  <c r="N289" i="1"/>
  <c r="N90" i="1"/>
  <c r="N200" i="1"/>
  <c r="N199" i="1"/>
  <c r="N108" i="1"/>
  <c r="N39" i="1"/>
  <c r="N196" i="1"/>
  <c r="N197" i="1"/>
  <c r="N73" i="1"/>
  <c r="N81" i="1"/>
  <c r="N97" i="1"/>
  <c r="N225" i="1"/>
  <c r="N281" i="1"/>
  <c r="N65" i="1"/>
  <c r="N285" i="1"/>
  <c r="N244" i="1"/>
  <c r="N232" i="1"/>
  <c r="N174" i="1"/>
  <c r="N212" i="1"/>
  <c r="N92" i="1"/>
  <c r="N168" i="1"/>
  <c r="N153" i="1"/>
  <c r="N16" i="1"/>
  <c r="N105" i="1"/>
  <c r="N274" i="1"/>
  <c r="N275" i="1"/>
  <c r="N181" i="1"/>
  <c r="N263" i="1"/>
  <c r="N158" i="1"/>
  <c r="N138" i="1"/>
  <c r="N120" i="1"/>
  <c r="N43" i="1"/>
  <c r="N266" i="1"/>
  <c r="N201" i="1"/>
  <c r="N69" i="1"/>
  <c r="N219" i="1"/>
  <c r="N234" i="1"/>
  <c r="N75" i="1"/>
  <c r="N280" i="1"/>
  <c r="N29" i="1"/>
  <c r="N251" i="1"/>
  <c r="N13" i="1"/>
  <c r="N93" i="1"/>
  <c r="N149" i="1"/>
  <c r="N47" i="1"/>
  <c r="N154" i="1"/>
  <c r="N169" i="1"/>
  <c r="N72" i="1"/>
  <c r="N36" i="1"/>
  <c r="N40" i="1"/>
  <c r="N273" i="1"/>
  <c r="N301" i="1"/>
  <c r="N87" i="1"/>
  <c r="N157" i="1"/>
  <c r="N6" i="1"/>
  <c r="N106" i="1"/>
  <c r="N95" i="1"/>
  <c r="N111" i="1"/>
  <c r="N288" i="1"/>
  <c r="N37" i="1"/>
  <c r="N100" i="1"/>
  <c r="N159" i="1"/>
  <c r="N267" i="1"/>
  <c r="N283" i="1"/>
  <c r="N223" i="1"/>
  <c r="N256" i="1"/>
  <c r="N294" i="1"/>
  <c r="N125" i="1"/>
  <c r="N300" i="1"/>
  <c r="N254" i="1"/>
  <c r="N38" i="1"/>
  <c r="N151" i="1"/>
  <c r="N177" i="1"/>
  <c r="N24" i="1"/>
  <c r="N216" i="1"/>
  <c r="N195" i="1"/>
  <c r="N245" i="1"/>
  <c r="N264" i="1"/>
  <c r="N211" i="1"/>
  <c r="N246" i="1"/>
  <c r="N272" i="1"/>
  <c r="N155" i="1"/>
  <c r="N113" i="1"/>
  <c r="N80" i="1"/>
  <c r="N231" i="1"/>
  <c r="N298" i="1"/>
  <c r="N253" i="1"/>
  <c r="N210" i="1"/>
  <c r="N137" i="1"/>
  <c r="N293" i="1"/>
  <c r="N91" i="1"/>
  <c r="N226" i="1"/>
  <c r="N67" i="1"/>
  <c r="N49" i="1"/>
  <c r="N3" i="1"/>
  <c r="N303" i="1"/>
  <c r="N156" i="1"/>
  <c r="N185" i="1"/>
  <c r="N46" i="1"/>
  <c r="N11" i="1"/>
  <c r="N220" i="1"/>
  <c r="N145" i="1"/>
  <c r="N128" i="1"/>
  <c r="N139" i="1"/>
  <c r="N98" i="1"/>
  <c r="N104" i="1"/>
  <c r="N183" i="1"/>
  <c r="N119" i="1"/>
  <c r="N179" i="1"/>
  <c r="N52" i="1"/>
  <c r="N135" i="1"/>
  <c r="N217" i="1"/>
  <c r="N110" i="1"/>
  <c r="N115" i="1"/>
  <c r="N189" i="1"/>
  <c r="N18" i="1"/>
  <c r="N28" i="1"/>
  <c r="N126" i="1"/>
  <c r="N237" i="1"/>
  <c r="N249" i="1"/>
  <c r="N48" i="1"/>
  <c r="N121" i="1"/>
  <c r="N76" i="1"/>
  <c r="N58" i="1"/>
  <c r="N50" i="1"/>
  <c r="N62" i="1"/>
  <c r="N305" i="1"/>
  <c r="N175" i="1"/>
  <c r="N258" i="1"/>
  <c r="N202" i="1"/>
  <c r="N292" i="1"/>
  <c r="N101" i="1"/>
  <c r="N33" i="1"/>
  <c r="N63" i="1"/>
  <c r="N265" i="1"/>
  <c r="N299" i="1"/>
  <c r="N188" i="1"/>
  <c r="N133" i="1"/>
  <c r="N129" i="1"/>
  <c r="N162" i="1"/>
  <c r="N131" i="1"/>
  <c r="H183" i="1"/>
  <c r="H13" i="1"/>
  <c r="H104" i="1"/>
  <c r="H56" i="1"/>
  <c r="H198" i="1"/>
  <c r="H98" i="1"/>
  <c r="H278" i="1"/>
  <c r="H188" i="1"/>
  <c r="H83" i="1"/>
  <c r="H296" i="1"/>
  <c r="H165" i="1"/>
  <c r="H297" i="1"/>
  <c r="H55" i="1"/>
  <c r="H63" i="1"/>
  <c r="H277" i="1"/>
  <c r="H240" i="1"/>
  <c r="H207" i="1"/>
  <c r="H20" i="1"/>
  <c r="H284" i="1"/>
  <c r="H176" i="1"/>
  <c r="H118" i="1"/>
  <c r="H193" i="1"/>
  <c r="H266" i="1"/>
  <c r="H286" i="1"/>
  <c r="H124" i="1"/>
  <c r="H127" i="1"/>
  <c r="H270" i="1"/>
  <c r="H74" i="1"/>
  <c r="H123" i="1"/>
  <c r="H206" i="1"/>
  <c r="H100" i="1"/>
  <c r="H21" i="1"/>
  <c r="H67" i="1"/>
  <c r="H116" i="1"/>
  <c r="H209" i="1"/>
  <c r="H288" i="1"/>
  <c r="H58" i="1"/>
  <c r="H111" i="1"/>
  <c r="H76" i="1"/>
  <c r="H95" i="1"/>
  <c r="H121" i="1"/>
  <c r="H134" i="1"/>
  <c r="H105" i="1"/>
  <c r="H210" i="1"/>
  <c r="H16" i="1"/>
  <c r="H253" i="1"/>
  <c r="H157" i="1"/>
  <c r="H237" i="1"/>
  <c r="H87" i="1"/>
  <c r="H126" i="1"/>
  <c r="H99" i="1"/>
  <c r="H92" i="1"/>
  <c r="H80" i="1"/>
  <c r="H102" i="1"/>
  <c r="H255" i="1"/>
  <c r="H167" i="1"/>
  <c r="H103" i="1"/>
  <c r="H71" i="1"/>
  <c r="H7" i="1"/>
  <c r="H221" i="1"/>
  <c r="H272" i="1"/>
  <c r="H82" i="1"/>
  <c r="H110" i="1"/>
  <c r="H218" i="1"/>
  <c r="H150" i="1"/>
  <c r="H53" i="1"/>
  <c r="H172" i="1"/>
  <c r="H93" i="1"/>
  <c r="J131" i="1"/>
  <c r="J197" i="1"/>
  <c r="J198" i="1"/>
  <c r="J259" i="1"/>
  <c r="J280" i="1"/>
  <c r="J75" i="1"/>
  <c r="J250" i="1"/>
  <c r="J207" i="1"/>
  <c r="J256" i="1"/>
  <c r="J243" i="1"/>
  <c r="J184" i="1"/>
  <c r="J96" i="1"/>
  <c r="J305" i="1"/>
  <c r="J62" i="1"/>
  <c r="J50" i="1"/>
  <c r="J58" i="1"/>
  <c r="J293" i="1"/>
  <c r="J137" i="1"/>
  <c r="J48" i="1"/>
  <c r="J213" i="1"/>
  <c r="J87" i="1"/>
  <c r="J190" i="1"/>
  <c r="J18" i="1"/>
  <c r="J174" i="1"/>
  <c r="J36" i="1"/>
  <c r="J117" i="1"/>
  <c r="J295" i="1"/>
  <c r="J211" i="1"/>
  <c r="J53" i="1"/>
  <c r="J225" i="1"/>
  <c r="J97" i="1"/>
  <c r="L183" i="1"/>
  <c r="L104" i="1"/>
  <c r="L98" i="1"/>
  <c r="L199" i="1"/>
  <c r="L90" i="1"/>
  <c r="L208" i="1"/>
  <c r="L192" i="1"/>
  <c r="T119" i="1" l="1"/>
  <c r="T92" i="1"/>
  <c r="S92" i="1"/>
  <c r="T110" i="1"/>
  <c r="S110" i="1"/>
  <c r="T99" i="1"/>
  <c r="S99" i="1"/>
  <c r="T209" i="1"/>
  <c r="S209" i="1"/>
  <c r="T266" i="1"/>
  <c r="S266" i="1"/>
  <c r="T165" i="1"/>
  <c r="S165" i="1"/>
  <c r="T53" i="1"/>
  <c r="S53" i="1"/>
  <c r="T82" i="1"/>
  <c r="S82" i="1"/>
  <c r="T71" i="1"/>
  <c r="S71" i="1"/>
  <c r="T102" i="1"/>
  <c r="S102" i="1"/>
  <c r="T126" i="1"/>
  <c r="S126" i="1"/>
  <c r="T253" i="1"/>
  <c r="S253" i="1"/>
  <c r="T134" i="1"/>
  <c r="S134" i="1"/>
  <c r="T111" i="1"/>
  <c r="S111" i="1"/>
  <c r="T116" i="1"/>
  <c r="S116" i="1"/>
  <c r="T206" i="1"/>
  <c r="S206" i="1"/>
  <c r="T127" i="1"/>
  <c r="S127" i="1"/>
  <c r="T193" i="1"/>
  <c r="S193" i="1"/>
  <c r="T20" i="1"/>
  <c r="S20" i="1"/>
  <c r="T63" i="1"/>
  <c r="S63" i="1"/>
  <c r="T296" i="1"/>
  <c r="S296" i="1"/>
  <c r="T98" i="1"/>
  <c r="S98" i="1"/>
  <c r="T13" i="1"/>
  <c r="S13" i="1"/>
  <c r="S216" i="1"/>
  <c r="T216" i="1"/>
  <c r="S233" i="1"/>
  <c r="T233" i="1"/>
  <c r="T252" i="1"/>
  <c r="S252" i="1"/>
  <c r="T174" i="1"/>
  <c r="S174" i="1"/>
  <c r="T186" i="1"/>
  <c r="S186" i="1"/>
  <c r="T247" i="1"/>
  <c r="S247" i="1"/>
  <c r="T59" i="1"/>
  <c r="S59" i="1"/>
  <c r="T203" i="1"/>
  <c r="S203" i="1"/>
  <c r="T70" i="1"/>
  <c r="S70" i="1"/>
  <c r="T205" i="1"/>
  <c r="S205" i="1"/>
  <c r="T159" i="1"/>
  <c r="S159" i="1"/>
  <c r="T283" i="1"/>
  <c r="S283" i="1"/>
  <c r="T44" i="1"/>
  <c r="S44" i="1"/>
  <c r="T11" i="1"/>
  <c r="S11" i="1"/>
  <c r="T145" i="1"/>
  <c r="S145" i="1"/>
  <c r="T139" i="1"/>
  <c r="S139" i="1"/>
  <c r="T276" i="1"/>
  <c r="S276" i="1"/>
  <c r="T81" i="1"/>
  <c r="S81" i="1"/>
  <c r="T65" i="1"/>
  <c r="S65" i="1"/>
  <c r="S225" i="1"/>
  <c r="T225" i="1"/>
  <c r="T169" i="1"/>
  <c r="S169" i="1"/>
  <c r="T261" i="1"/>
  <c r="S261" i="1"/>
  <c r="T14" i="1"/>
  <c r="S14" i="1"/>
  <c r="T85" i="1"/>
  <c r="S85" i="1"/>
  <c r="T279" i="1"/>
  <c r="S279" i="1"/>
  <c r="T77" i="1"/>
  <c r="S77" i="1"/>
  <c r="T235" i="1"/>
  <c r="S235" i="1"/>
  <c r="T301" i="1"/>
  <c r="S301" i="1"/>
  <c r="T153" i="1"/>
  <c r="S153" i="1"/>
  <c r="T48" i="1"/>
  <c r="S48" i="1"/>
  <c r="T293" i="1"/>
  <c r="S293" i="1"/>
  <c r="T86" i="1"/>
  <c r="S86" i="1"/>
  <c r="T187" i="1"/>
  <c r="S187" i="1"/>
  <c r="T144" i="1"/>
  <c r="S144" i="1"/>
  <c r="T184" i="1"/>
  <c r="S184" i="1"/>
  <c r="T271" i="1"/>
  <c r="S271" i="1"/>
  <c r="T30" i="1"/>
  <c r="S30" i="1"/>
  <c r="T289" i="1"/>
  <c r="S289" i="1"/>
  <c r="T259" i="1"/>
  <c r="S259" i="1"/>
  <c r="T177" i="1"/>
  <c r="S177" i="1"/>
  <c r="S97" i="1"/>
  <c r="T97" i="1"/>
  <c r="T114" i="1"/>
  <c r="S114" i="1"/>
  <c r="T54" i="1"/>
  <c r="S54" i="1"/>
  <c r="T40" i="1"/>
  <c r="S40" i="1"/>
  <c r="T22" i="1"/>
  <c r="S22" i="1"/>
  <c r="T248" i="1"/>
  <c r="S248" i="1"/>
  <c r="T163" i="1"/>
  <c r="S163" i="1"/>
  <c r="T17" i="1"/>
  <c r="S17" i="1"/>
  <c r="T132" i="1"/>
  <c r="S132" i="1"/>
  <c r="T5" i="1"/>
  <c r="S5" i="1"/>
  <c r="T3" i="1"/>
  <c r="S3" i="1"/>
  <c r="T156" i="1"/>
  <c r="S156" i="1"/>
  <c r="T178" i="1"/>
  <c r="S178" i="1"/>
  <c r="T33" i="1"/>
  <c r="S33" i="1"/>
  <c r="T265" i="1"/>
  <c r="S265" i="1"/>
  <c r="T242" i="1"/>
  <c r="S242" i="1"/>
  <c r="T251" i="1"/>
  <c r="S251" i="1"/>
  <c r="T131" i="1"/>
  <c r="S131" i="1"/>
  <c r="T167" i="1"/>
  <c r="S167" i="1"/>
  <c r="T172" i="1"/>
  <c r="S172" i="1"/>
  <c r="T7" i="1"/>
  <c r="S7" i="1"/>
  <c r="T157" i="1"/>
  <c r="S157" i="1"/>
  <c r="T76" i="1"/>
  <c r="S76" i="1"/>
  <c r="T270" i="1"/>
  <c r="S270" i="1"/>
  <c r="T277" i="1"/>
  <c r="S277" i="1"/>
  <c r="T150" i="1"/>
  <c r="S150" i="1"/>
  <c r="T272" i="1"/>
  <c r="S272" i="1"/>
  <c r="T103" i="1"/>
  <c r="S103" i="1"/>
  <c r="T80" i="1"/>
  <c r="S80" i="1"/>
  <c r="T87" i="1"/>
  <c r="S87" i="1"/>
  <c r="T16" i="1"/>
  <c r="S16" i="1"/>
  <c r="T121" i="1"/>
  <c r="S121" i="1"/>
  <c r="T58" i="1"/>
  <c r="S58" i="1"/>
  <c r="T67" i="1"/>
  <c r="S67" i="1"/>
  <c r="T123" i="1"/>
  <c r="S123" i="1"/>
  <c r="T124" i="1"/>
  <c r="S124" i="1"/>
  <c r="T118" i="1"/>
  <c r="S118" i="1"/>
  <c r="T207" i="1"/>
  <c r="S207" i="1"/>
  <c r="T55" i="1"/>
  <c r="S55" i="1"/>
  <c r="T83" i="1"/>
  <c r="S83" i="1"/>
  <c r="T198" i="1"/>
  <c r="S198" i="1"/>
  <c r="T183" i="1"/>
  <c r="S183" i="1"/>
  <c r="S195" i="1"/>
  <c r="T195" i="1"/>
  <c r="T89" i="1"/>
  <c r="S89" i="1"/>
  <c r="T15" i="1"/>
  <c r="S15" i="1"/>
  <c r="T113" i="1"/>
  <c r="S113" i="1"/>
  <c r="T190" i="1"/>
  <c r="S190" i="1"/>
  <c r="T12" i="1"/>
  <c r="S12" i="1"/>
  <c r="T10" i="1"/>
  <c r="S10" i="1"/>
  <c r="T260" i="1"/>
  <c r="S260" i="1"/>
  <c r="T60" i="1"/>
  <c r="S60" i="1"/>
  <c r="T158" i="1"/>
  <c r="S158" i="1"/>
  <c r="T175" i="1"/>
  <c r="S175" i="1"/>
  <c r="T202" i="1"/>
  <c r="S202" i="1"/>
  <c r="T256" i="1"/>
  <c r="S256" i="1"/>
  <c r="T219" i="1"/>
  <c r="S219" i="1"/>
  <c r="T75" i="1"/>
  <c r="S75" i="1"/>
  <c r="T161" i="1"/>
  <c r="S161" i="1"/>
  <c r="T196" i="1"/>
  <c r="S196" i="1"/>
  <c r="T246" i="1"/>
  <c r="S246" i="1"/>
  <c r="S25" i="1"/>
  <c r="T25" i="1"/>
  <c r="S228" i="1"/>
  <c r="T228" i="1"/>
  <c r="T217" i="1"/>
  <c r="S217" i="1"/>
  <c r="T52" i="1"/>
  <c r="S52" i="1"/>
  <c r="T19" i="1"/>
  <c r="S19" i="1"/>
  <c r="T64" i="1"/>
  <c r="S64" i="1"/>
  <c r="T244" i="1"/>
  <c r="S244" i="1"/>
  <c r="T4" i="1"/>
  <c r="S4" i="1"/>
  <c r="T79" i="1"/>
  <c r="S79" i="1"/>
  <c r="T142" i="1"/>
  <c r="S142" i="1"/>
  <c r="T213" i="1"/>
  <c r="S213" i="1"/>
  <c r="T106" i="1"/>
  <c r="S106" i="1"/>
  <c r="T275" i="1"/>
  <c r="S275" i="1"/>
  <c r="T2" i="1"/>
  <c r="S2" i="1"/>
  <c r="T49" i="1"/>
  <c r="S49" i="1"/>
  <c r="T96" i="1"/>
  <c r="S96" i="1"/>
  <c r="T215" i="1"/>
  <c r="S215" i="1"/>
  <c r="T101" i="1"/>
  <c r="S101" i="1"/>
  <c r="T192" i="1"/>
  <c r="S192" i="1"/>
  <c r="T90" i="1"/>
  <c r="S90" i="1"/>
  <c r="T151" i="1"/>
  <c r="S151" i="1"/>
  <c r="T129" i="1"/>
  <c r="S129" i="1"/>
  <c r="S26" i="1"/>
  <c r="T26" i="1"/>
  <c r="T295" i="1"/>
  <c r="S295" i="1"/>
  <c r="T232" i="1"/>
  <c r="S232" i="1"/>
  <c r="T222" i="1"/>
  <c r="S222" i="1"/>
  <c r="T287" i="1"/>
  <c r="S287" i="1"/>
  <c r="T290" i="1"/>
  <c r="S290" i="1"/>
  <c r="T182" i="1"/>
  <c r="S182" i="1"/>
  <c r="T57" i="1"/>
  <c r="S57" i="1"/>
  <c r="T226" i="1"/>
  <c r="S226" i="1"/>
  <c r="T61" i="1"/>
  <c r="S61" i="1"/>
  <c r="T120" i="1"/>
  <c r="S120" i="1"/>
  <c r="T229" i="1"/>
  <c r="S229" i="1"/>
  <c r="T46" i="1"/>
  <c r="S46" i="1"/>
  <c r="T125" i="1"/>
  <c r="S125" i="1"/>
  <c r="T254" i="1"/>
  <c r="S254" i="1"/>
  <c r="T29" i="1"/>
  <c r="S29" i="1"/>
  <c r="T268" i="1"/>
  <c r="S268" i="1"/>
  <c r="T93" i="1"/>
  <c r="S93" i="1"/>
  <c r="T218" i="1"/>
  <c r="S218" i="1"/>
  <c r="T237" i="1"/>
  <c r="S237" i="1"/>
  <c r="T210" i="1"/>
  <c r="S210" i="1"/>
  <c r="T95" i="1"/>
  <c r="S95" i="1"/>
  <c r="T288" i="1"/>
  <c r="S288" i="1"/>
  <c r="T21" i="1"/>
  <c r="S21" i="1"/>
  <c r="T74" i="1"/>
  <c r="S74" i="1"/>
  <c r="T286" i="1"/>
  <c r="S286" i="1"/>
  <c r="T176" i="1"/>
  <c r="S176" i="1"/>
  <c r="T240" i="1"/>
  <c r="S240" i="1"/>
  <c r="T297" i="1"/>
  <c r="S297" i="1"/>
  <c r="T188" i="1"/>
  <c r="S188" i="1"/>
  <c r="T56" i="1"/>
  <c r="S56" i="1"/>
  <c r="S9" i="1"/>
  <c r="T9" i="1"/>
  <c r="T122" i="1"/>
  <c r="S122" i="1"/>
  <c r="T36" i="1"/>
  <c r="S36" i="1"/>
  <c r="T18" i="1"/>
  <c r="S18" i="1"/>
  <c r="T231" i="1"/>
  <c r="S231" i="1"/>
  <c r="T262" i="1"/>
  <c r="S262" i="1"/>
  <c r="T27" i="1"/>
  <c r="S27" i="1"/>
  <c r="T112" i="1"/>
  <c r="S112" i="1"/>
  <c r="T50" i="1"/>
  <c r="S50" i="1"/>
  <c r="T152" i="1"/>
  <c r="S152" i="1"/>
  <c r="T267" i="1"/>
  <c r="S267" i="1"/>
  <c r="T214" i="1"/>
  <c r="S214" i="1"/>
  <c r="T41" i="1"/>
  <c r="S41" i="1"/>
  <c r="T220" i="1"/>
  <c r="S220" i="1"/>
  <c r="T128" i="1"/>
  <c r="S128" i="1"/>
  <c r="T108" i="1"/>
  <c r="S108" i="1"/>
  <c r="T197" i="1"/>
  <c r="S197" i="1"/>
  <c r="T285" i="1"/>
  <c r="S285" i="1"/>
  <c r="S281" i="1"/>
  <c r="T281" i="1"/>
  <c r="S107" i="1"/>
  <c r="T107" i="1"/>
  <c r="S154" i="1"/>
  <c r="T154" i="1"/>
  <c r="T149" i="1"/>
  <c r="S149" i="1"/>
  <c r="T78" i="1"/>
  <c r="S78" i="1"/>
  <c r="T166" i="1"/>
  <c r="S166" i="1"/>
  <c r="T72" i="1"/>
  <c r="S72" i="1"/>
  <c r="T189" i="1"/>
  <c r="S189" i="1"/>
  <c r="T273" i="1"/>
  <c r="S273" i="1"/>
  <c r="T168" i="1"/>
  <c r="S168" i="1"/>
  <c r="T249" i="1"/>
  <c r="S249" i="1"/>
  <c r="T137" i="1"/>
  <c r="S137" i="1"/>
  <c r="T91" i="1"/>
  <c r="S91" i="1"/>
  <c r="T66" i="1"/>
  <c r="S66" i="1"/>
  <c r="T282" i="1"/>
  <c r="S282" i="1"/>
  <c r="T224" i="1"/>
  <c r="S224" i="1"/>
  <c r="T243" i="1"/>
  <c r="S243" i="1"/>
  <c r="T230" i="1"/>
  <c r="S230" i="1"/>
  <c r="T234" i="1"/>
  <c r="S234" i="1"/>
  <c r="T200" i="1"/>
  <c r="S200" i="1"/>
  <c r="T133" i="1"/>
  <c r="S133" i="1"/>
  <c r="T24" i="1"/>
  <c r="S24" i="1"/>
  <c r="S31" i="1"/>
  <c r="T31" i="1"/>
  <c r="T35" i="1"/>
  <c r="S35" i="1"/>
  <c r="T155" i="1"/>
  <c r="S155" i="1"/>
  <c r="T212" i="1"/>
  <c r="S212" i="1"/>
  <c r="T147" i="1"/>
  <c r="S147" i="1"/>
  <c r="T204" i="1"/>
  <c r="S204" i="1"/>
  <c r="T227" i="1"/>
  <c r="S227" i="1"/>
  <c r="T238" i="1"/>
  <c r="S238" i="1"/>
  <c r="T263" i="1"/>
  <c r="S263" i="1"/>
  <c r="T173" i="1"/>
  <c r="S173" i="1"/>
  <c r="T303" i="1"/>
  <c r="S303" i="1"/>
  <c r="T223" i="1"/>
  <c r="S223" i="1"/>
  <c r="T236" i="1"/>
  <c r="S236" i="1"/>
  <c r="T23" i="1"/>
  <c r="S23" i="1"/>
  <c r="T299" i="1"/>
  <c r="S299" i="1"/>
  <c r="T191" i="1"/>
  <c r="S191" i="1"/>
  <c r="T130" i="1"/>
  <c r="S130" i="1"/>
  <c r="S119" i="1"/>
  <c r="T221" i="1"/>
  <c r="S221" i="1"/>
  <c r="T255" i="1"/>
  <c r="S255" i="1"/>
  <c r="T105" i="1"/>
  <c r="S105" i="1"/>
  <c r="T100" i="1"/>
  <c r="S100" i="1"/>
  <c r="T284" i="1"/>
  <c r="S284" i="1"/>
  <c r="T278" i="1"/>
  <c r="S278" i="1"/>
  <c r="T104" i="1"/>
  <c r="S104" i="1"/>
  <c r="S47" i="1"/>
  <c r="T47" i="1"/>
  <c r="T34" i="1"/>
  <c r="S34" i="1"/>
  <c r="T148" i="1"/>
  <c r="S148" i="1"/>
  <c r="T42" i="1"/>
  <c r="S42" i="1"/>
  <c r="T141" i="1"/>
  <c r="S141" i="1"/>
  <c r="T241" i="1"/>
  <c r="S241" i="1"/>
  <c r="T180" i="1"/>
  <c r="S180" i="1"/>
  <c r="T194" i="1"/>
  <c r="S194" i="1"/>
  <c r="T37" i="1"/>
  <c r="S37" i="1"/>
  <c r="T305" i="1"/>
  <c r="S305" i="1"/>
  <c r="T258" i="1"/>
  <c r="S258" i="1"/>
  <c r="T185" i="1"/>
  <c r="S185" i="1"/>
  <c r="T69" i="1"/>
  <c r="S69" i="1"/>
  <c r="T250" i="1"/>
  <c r="S250" i="1"/>
  <c r="T280" i="1"/>
  <c r="S280" i="1"/>
  <c r="T39" i="1"/>
  <c r="S39" i="1"/>
  <c r="T73" i="1"/>
  <c r="S73" i="1"/>
  <c r="T211" i="1"/>
  <c r="S211" i="1"/>
  <c r="S245" i="1"/>
  <c r="T245" i="1"/>
  <c r="S239" i="1"/>
  <c r="T239" i="1"/>
  <c r="S135" i="1"/>
  <c r="T135" i="1"/>
  <c r="T179" i="1"/>
  <c r="S179" i="1"/>
  <c r="T88" i="1"/>
  <c r="S88" i="1"/>
  <c r="T115" i="1"/>
  <c r="S115" i="1"/>
  <c r="T170" i="1"/>
  <c r="S170" i="1"/>
  <c r="T28" i="1"/>
  <c r="S28" i="1"/>
  <c r="T298" i="1"/>
  <c r="S298" i="1"/>
  <c r="T6" i="1"/>
  <c r="S6" i="1"/>
  <c r="T274" i="1"/>
  <c r="S274" i="1"/>
  <c r="T181" i="1"/>
  <c r="S181" i="1"/>
  <c r="T62" i="1"/>
  <c r="S62" i="1"/>
  <c r="T164" i="1"/>
  <c r="S164" i="1"/>
  <c r="T160" i="1"/>
  <c r="S160" i="1"/>
  <c r="T201" i="1"/>
  <c r="S201" i="1"/>
  <c r="T109" i="1"/>
  <c r="S109" i="1"/>
  <c r="T208" i="1"/>
  <c r="S208" i="1"/>
  <c r="T199" i="1"/>
  <c r="S199" i="1"/>
  <c r="T136" i="1"/>
  <c r="S136" i="1"/>
  <c r="T162" i="1"/>
  <c r="S162" i="1"/>
  <c r="T300" i="1"/>
  <c r="S300" i="1"/>
  <c r="T171" i="1"/>
  <c r="S171" i="1"/>
  <c r="T291" i="1"/>
  <c r="S291" i="1"/>
  <c r="S269" i="1"/>
  <c r="T269" i="1"/>
  <c r="T117" i="1"/>
  <c r="S117" i="1"/>
  <c r="T94" i="1"/>
  <c r="S94" i="1"/>
  <c r="T45" i="1"/>
  <c r="S45" i="1"/>
  <c r="T68" i="1"/>
  <c r="S68" i="1"/>
  <c r="T143" i="1"/>
  <c r="S143" i="1"/>
  <c r="T257" i="1"/>
  <c r="S257" i="1"/>
  <c r="T304" i="1"/>
  <c r="S304" i="1"/>
  <c r="T32" i="1"/>
  <c r="S32" i="1"/>
  <c r="T138" i="1"/>
  <c r="S138" i="1"/>
  <c r="T43" i="1"/>
  <c r="S43" i="1"/>
  <c r="T292" i="1"/>
  <c r="S292" i="1"/>
  <c r="T294" i="1"/>
  <c r="S294" i="1"/>
  <c r="T51" i="1"/>
  <c r="S51" i="1"/>
  <c r="T38" i="1"/>
  <c r="S38" i="1"/>
  <c r="T146" i="1"/>
  <c r="S146" i="1"/>
  <c r="T8" i="1"/>
  <c r="S8" i="1"/>
  <c r="T264" i="1"/>
  <c r="S264" i="1"/>
  <c r="AA3" i="1" l="1"/>
  <c r="Z3" i="1"/>
  <c r="AA4" i="1"/>
  <c r="Z4" i="1"/>
</calcChain>
</file>

<file path=xl/sharedStrings.xml><?xml version="1.0" encoding="utf-8"?>
<sst xmlns="http://schemas.openxmlformats.org/spreadsheetml/2006/main" count="11271" uniqueCount="821">
  <si>
    <t>Jared Abbrederis</t>
  </si>
  <si>
    <t>Wisconsin</t>
  </si>
  <si>
    <t>WR</t>
  </si>
  <si>
    <t>Davante Adams</t>
  </si>
  <si>
    <t>Frenso State (CA)</t>
  </si>
  <si>
    <t>Maurice Alexander</t>
  </si>
  <si>
    <t>Utah State</t>
  </si>
  <si>
    <t>SS</t>
  </si>
  <si>
    <t>Ricardo Allen</t>
  </si>
  <si>
    <t>Purdue</t>
  </si>
  <si>
    <t>CB</t>
  </si>
  <si>
    <t>Jace Amaro</t>
  </si>
  <si>
    <t>Texas Tech</t>
  </si>
  <si>
    <t>TE</t>
  </si>
  <si>
    <t>Antonio Andrews</t>
  </si>
  <si>
    <t>Western Kentucky</t>
  </si>
  <si>
    <t>RB</t>
  </si>
  <si>
    <t>Dri Archer</t>
  </si>
  <si>
    <t>Kent State (OH)</t>
  </si>
  <si>
    <t>George Atkinson</t>
  </si>
  <si>
    <t>Notre Dame</t>
  </si>
  <si>
    <t>Jeremiah Attaochu</t>
  </si>
  <si>
    <t>Georgia Tech</t>
  </si>
  <si>
    <t>OLB</t>
  </si>
  <si>
    <t>Dion Bailey</t>
  </si>
  <si>
    <t>Southern California</t>
  </si>
  <si>
    <t>FS</t>
  </si>
  <si>
    <t>Anthony Barr</t>
  </si>
  <si>
    <t>UCLA</t>
  </si>
  <si>
    <t>Lamin Barrow</t>
  </si>
  <si>
    <t>Louisiana State</t>
  </si>
  <si>
    <t>ILB</t>
  </si>
  <si>
    <t>Odell Beckham</t>
  </si>
  <si>
    <t>Deion Belue</t>
  </si>
  <si>
    <t>Alabama</t>
  </si>
  <si>
    <t>Kelvin Benjamin</t>
  </si>
  <si>
    <t>Florida State</t>
  </si>
  <si>
    <t>Bene Benwikere</t>
  </si>
  <si>
    <t>San Jose State</t>
  </si>
  <si>
    <t>Nat Berhe</t>
  </si>
  <si>
    <t>San Diego State</t>
  </si>
  <si>
    <t>Kapri Bibbs</t>
  </si>
  <si>
    <t>Colorado State</t>
  </si>
  <si>
    <t>Joel Bitonio</t>
  </si>
  <si>
    <t>Nevada</t>
  </si>
  <si>
    <t>OT</t>
  </si>
  <si>
    <t>Alfred Blue</t>
  </si>
  <si>
    <t>Russell Bodine</t>
  </si>
  <si>
    <t>North Carolina</t>
  </si>
  <si>
    <t>OG</t>
  </si>
  <si>
    <t>Conor Boffeli</t>
  </si>
  <si>
    <t>Iowa</t>
  </si>
  <si>
    <t>Chris Borland</t>
  </si>
  <si>
    <t>Blake Bortles</t>
  </si>
  <si>
    <t>Central Florida</t>
  </si>
  <si>
    <t>QB</t>
  </si>
  <si>
    <t>Tre Boston</t>
  </si>
  <si>
    <t>Chris Boyd</t>
  </si>
  <si>
    <t>Vanderbilt</t>
  </si>
  <si>
    <t>Tajh Boyd</t>
  </si>
  <si>
    <t>Clemson</t>
  </si>
  <si>
    <t>Carl Bradford</t>
  </si>
  <si>
    <t>Arizona State</t>
  </si>
  <si>
    <t>Bashaud Breeland</t>
  </si>
  <si>
    <t>Teddy Bridgewater</t>
  </si>
  <si>
    <t>Louisville</t>
  </si>
  <si>
    <t>Justin Britt</t>
  </si>
  <si>
    <t>Missouri</t>
  </si>
  <si>
    <t>Jay Bromley</t>
  </si>
  <si>
    <t>Syracuse</t>
  </si>
  <si>
    <t>DT</t>
  </si>
  <si>
    <t>Terrence Brooks</t>
  </si>
  <si>
    <t>Corey Brown</t>
  </si>
  <si>
    <t>Ohio State</t>
  </si>
  <si>
    <t>John Brown</t>
  </si>
  <si>
    <t>Pittsburg State (KS)</t>
  </si>
  <si>
    <t>Jonathan Brown</t>
  </si>
  <si>
    <t>Illinois</t>
  </si>
  <si>
    <t>Preston Brown</t>
  </si>
  <si>
    <t>Martavis Bryant</t>
  </si>
  <si>
    <t>Deone Bucannon</t>
  </si>
  <si>
    <t>Washington State</t>
  </si>
  <si>
    <t>Max Bullough</t>
  </si>
  <si>
    <t>Michigan State</t>
  </si>
  <si>
    <t>Isaiah Burse</t>
  </si>
  <si>
    <t>Trey Burton</t>
  </si>
  <si>
    <t>Florida</t>
  </si>
  <si>
    <t>Michael Campanaro</t>
  </si>
  <si>
    <t>Wake Forest</t>
  </si>
  <si>
    <t>KaDeem Carey</t>
  </si>
  <si>
    <t>Arizona</t>
  </si>
  <si>
    <t>Derek Carr</t>
  </si>
  <si>
    <t>Ryan Carrethers</t>
  </si>
  <si>
    <t>Arkansas State</t>
  </si>
  <si>
    <t>Travis Carrie</t>
  </si>
  <si>
    <t>Ohio</t>
  </si>
  <si>
    <t>Will Clarke</t>
  </si>
  <si>
    <t>West Virginia</t>
  </si>
  <si>
    <t>DE</t>
  </si>
  <si>
    <t>HaSean Clinton-Dix</t>
  </si>
  <si>
    <t>Jadeveon Clowney</t>
  </si>
  <si>
    <t>South Carolina</t>
  </si>
  <si>
    <t>Ross Cockrell</t>
  </si>
  <si>
    <t>Duke</t>
  </si>
  <si>
    <t>Brandon Coleman</t>
  </si>
  <si>
    <t>Rutgers</t>
  </si>
  <si>
    <t>Deandre Coleman</t>
  </si>
  <si>
    <t>California</t>
  </si>
  <si>
    <t>Brandin Cooks</t>
  </si>
  <si>
    <t>Oregon State</t>
  </si>
  <si>
    <t>Damian Copeland</t>
  </si>
  <si>
    <t>J.C. Copeland</t>
  </si>
  <si>
    <t>FB</t>
  </si>
  <si>
    <t>Tim Cornett</t>
  </si>
  <si>
    <t>Nevada Las Vegas</t>
  </si>
  <si>
    <t>Scott Crichton</t>
  </si>
  <si>
    <t>Isaiah Crowell</t>
  </si>
  <si>
    <t>Alabama State</t>
  </si>
  <si>
    <t>Chris Davis</t>
  </si>
  <si>
    <t>Auburn</t>
  </si>
  <si>
    <t>Mike Davis</t>
  </si>
  <si>
    <t>Texas</t>
  </si>
  <si>
    <t>Anthony Denham</t>
  </si>
  <si>
    <t>Utah</t>
  </si>
  <si>
    <t>Darqueze Dennard</t>
  </si>
  <si>
    <t>Pierre Desir</t>
  </si>
  <si>
    <t>Lindenwood (MO)</t>
  </si>
  <si>
    <t>Ahmad Dixon</t>
  </si>
  <si>
    <t>Baylor</t>
  </si>
  <si>
    <t>Brandon Dixon</t>
  </si>
  <si>
    <t>Northwest Missouri State</t>
  </si>
  <si>
    <t>Aaron Donald</t>
  </si>
  <si>
    <t>Pittsburgh</t>
  </si>
  <si>
    <t>Jonathan Dowling</t>
  </si>
  <si>
    <t>Dakota Dozier</t>
  </si>
  <si>
    <t>Furman (SC)</t>
  </si>
  <si>
    <t>Joe Don Duncan</t>
  </si>
  <si>
    <t>Dixie State (UT)</t>
  </si>
  <si>
    <t>Kony Ealy</t>
  </si>
  <si>
    <t>Dominique Easley</t>
  </si>
  <si>
    <t>Eric Ebron</t>
  </si>
  <si>
    <t>Kasim Edebali</t>
  </si>
  <si>
    <t>Boston College</t>
  </si>
  <si>
    <t>Kadeem Edwards</t>
  </si>
  <si>
    <t>Tennessee State</t>
  </si>
  <si>
    <t>Bruce Ellington</t>
  </si>
  <si>
    <t>Justin Ellis</t>
  </si>
  <si>
    <t>Louisiana Tech</t>
  </si>
  <si>
    <t>IK Enemkpali</t>
  </si>
  <si>
    <t>Quincy Enunwa</t>
  </si>
  <si>
    <t>Nebraska</t>
  </si>
  <si>
    <t>Mike Evans</t>
  </si>
  <si>
    <t>Texas A&amp;M</t>
  </si>
  <si>
    <t>Shaquelle Evans</t>
  </si>
  <si>
    <t>Antone Exum</t>
  </si>
  <si>
    <t>Virginia Tech</t>
  </si>
  <si>
    <t>David Fales</t>
  </si>
  <si>
    <t>Matt Feiler</t>
  </si>
  <si>
    <t>Bloomsburg</t>
  </si>
  <si>
    <t>Ego Ferguson</t>
  </si>
  <si>
    <t>C.J. Fiedorowicz</t>
  </si>
  <si>
    <t>Tim Flanders</t>
  </si>
  <si>
    <t>Sam Houston State (TX)</t>
  </si>
  <si>
    <t>Cameron Fleming</t>
  </si>
  <si>
    <t>Stanford</t>
  </si>
  <si>
    <t>David Fluellen</t>
  </si>
  <si>
    <t>Toledo</t>
  </si>
  <si>
    <t>Dee Ford</t>
  </si>
  <si>
    <t>Khairi Fortt</t>
  </si>
  <si>
    <t>Bennie Fowler</t>
  </si>
  <si>
    <t>Austin Franklin</t>
  </si>
  <si>
    <t>New Mexico State</t>
  </si>
  <si>
    <t>Devonta Freeman</t>
  </si>
  <si>
    <t>Kyle Fuller</t>
  </si>
  <si>
    <t>Zach Fulton</t>
  </si>
  <si>
    <t>Tennessee</t>
  </si>
  <si>
    <t>Tyler Gaffney</t>
  </si>
  <si>
    <t>E.J. Gaines</t>
  </si>
  <si>
    <t>Phillip Gaines</t>
  </si>
  <si>
    <t>Rice (TX)</t>
  </si>
  <si>
    <t>Jeremy Gallon</t>
  </si>
  <si>
    <t>Michigan</t>
  </si>
  <si>
    <t>Jimmy Garoppolo</t>
  </si>
  <si>
    <t>Eastern Illinois</t>
  </si>
  <si>
    <t>James Gayle</t>
  </si>
  <si>
    <t>Jeremiah George</t>
  </si>
  <si>
    <t>Iowa State</t>
  </si>
  <si>
    <t>Justin Gilbert</t>
  </si>
  <si>
    <t>Oklahoma State</t>
  </si>
  <si>
    <t>Crockett Gillmore</t>
  </si>
  <si>
    <t>Demetri Goodson</t>
  </si>
  <si>
    <t>Ryan Grant</t>
  </si>
  <si>
    <t>Tulane (LA)</t>
  </si>
  <si>
    <t>Xavier Grimble</t>
  </si>
  <si>
    <t>Ryan Groy</t>
  </si>
  <si>
    <t>RaShede Hageman</t>
  </si>
  <si>
    <t>Minnesota</t>
  </si>
  <si>
    <t>Andre Hal</t>
  </si>
  <si>
    <t>Jon Halapio</t>
  </si>
  <si>
    <t>Victor Hampton</t>
  </si>
  <si>
    <t>Jonotthan Harrison</t>
  </si>
  <si>
    <t>C</t>
  </si>
  <si>
    <t>Taylor Hart</t>
  </si>
  <si>
    <t>Oregon</t>
  </si>
  <si>
    <t>Matt Hazel</t>
  </si>
  <si>
    <t>Coastal Carolina (SC)</t>
  </si>
  <si>
    <t>Marcus Heit</t>
  </si>
  <si>
    <t>Kansas State</t>
  </si>
  <si>
    <t>LS</t>
  </si>
  <si>
    <t>Seantrel Henderson</t>
  </si>
  <si>
    <t>Miami (FL)</t>
  </si>
  <si>
    <t>Robert Herron</t>
  </si>
  <si>
    <t>Wyoming</t>
  </si>
  <si>
    <t>Ryan Hewitt</t>
  </si>
  <si>
    <t>Jeremy Hill</t>
  </si>
  <si>
    <t>Anthony Hitchens</t>
  </si>
  <si>
    <t>Cody Hoffman</t>
  </si>
  <si>
    <t>Brigham Young</t>
  </si>
  <si>
    <t>Adrian Hubbard</t>
  </si>
  <si>
    <t>Josh Huff</t>
  </si>
  <si>
    <t>Marqueston Huff</t>
  </si>
  <si>
    <t>Allen Hurns</t>
  </si>
  <si>
    <t>Carlos Hyde</t>
  </si>
  <si>
    <t>Kerry Hyder</t>
  </si>
  <si>
    <t>Gabe Ikard</t>
  </si>
  <si>
    <t>Oklahoma</t>
  </si>
  <si>
    <t>Bennett Jackson</t>
  </si>
  <si>
    <t>Gabe Jackson</t>
  </si>
  <si>
    <t>Mississippi State</t>
  </si>
  <si>
    <t>Nic Jacobs</t>
  </si>
  <si>
    <t>McNeese State (LA)</t>
  </si>
  <si>
    <t>JaWuan James</t>
  </si>
  <si>
    <t>Kendall James</t>
  </si>
  <si>
    <t>Maine</t>
  </si>
  <si>
    <t>Jeff Janis</t>
  </si>
  <si>
    <t>Saginaw Valley State (MI)</t>
  </si>
  <si>
    <t>Stanley Jean-Baptiste</t>
  </si>
  <si>
    <t>Jackson Jeffcoat</t>
  </si>
  <si>
    <t>Marcel Jensen</t>
  </si>
  <si>
    <t>Timmy Jernigan</t>
  </si>
  <si>
    <t>Anthony Johnson</t>
  </si>
  <si>
    <t>Dontae Johnson</t>
  </si>
  <si>
    <t>North Carolina State</t>
  </si>
  <si>
    <t>Storm Johnson</t>
  </si>
  <si>
    <t>Wesley Johnson</t>
  </si>
  <si>
    <t>Christian Jones</t>
  </si>
  <si>
    <t>DaQuan Jones</t>
  </si>
  <si>
    <t>Penn State</t>
  </si>
  <si>
    <t>Howard Jones</t>
  </si>
  <si>
    <t>Shepherd (WV)</t>
  </si>
  <si>
    <t>TJ Jones</t>
  </si>
  <si>
    <t>Reggie Jordan</t>
  </si>
  <si>
    <t>Missouri Western</t>
  </si>
  <si>
    <t>Henry Josey</t>
  </si>
  <si>
    <t>Lamarcus Joyner</t>
  </si>
  <si>
    <t>Devon Kennard</t>
  </si>
  <si>
    <t>Zack Kerr</t>
  </si>
  <si>
    <t>Delaware</t>
  </si>
  <si>
    <t>Christian Kirksey</t>
  </si>
  <si>
    <t>Cyrus Kouandjio</t>
  </si>
  <si>
    <t>Kenny Ladler</t>
  </si>
  <si>
    <t>Jarvis Landry</t>
  </si>
  <si>
    <t>Tyler Larsen</t>
  </si>
  <si>
    <t>Cody Latimer</t>
  </si>
  <si>
    <t>Indiana</t>
  </si>
  <si>
    <t>Demarcus Lawrence</t>
  </si>
  <si>
    <t>Boise State</t>
  </si>
  <si>
    <t>Nevin Lawson</t>
  </si>
  <si>
    <t>Marqise Lee</t>
  </si>
  <si>
    <t>Charles Leno</t>
  </si>
  <si>
    <t>A.C. Leonard</t>
  </si>
  <si>
    <t>Taylor Lewan</t>
  </si>
  <si>
    <t>Isaiah Lewis</t>
  </si>
  <si>
    <t>Brandon Linder</t>
  </si>
  <si>
    <t>Corey Linsley</t>
  </si>
  <si>
    <t>Boseko Lokombo</t>
  </si>
  <si>
    <t>Craig Loston</t>
  </si>
  <si>
    <t>Marcus Lucas</t>
  </si>
  <si>
    <t>Colt Lyerla</t>
  </si>
  <si>
    <t>Aaron Lynch</t>
  </si>
  <si>
    <t>South Florida</t>
  </si>
  <si>
    <t>Arthur Lynch</t>
  </si>
  <si>
    <t>Georgia</t>
  </si>
  <si>
    <t>Jordan Lynch</t>
  </si>
  <si>
    <t>Northern Illinois</t>
  </si>
  <si>
    <t>Khalil Mack</t>
  </si>
  <si>
    <t>Buffalo</t>
  </si>
  <si>
    <t>Cody Mandell</t>
  </si>
  <si>
    <t>P</t>
  </si>
  <si>
    <t>Eathyn Manumaleuna</t>
  </si>
  <si>
    <t>Johnny Manziel</t>
  </si>
  <si>
    <t>Cassius Marsh</t>
  </si>
  <si>
    <t>Kareem Martin</t>
  </si>
  <si>
    <t>Marcus Martin</t>
  </si>
  <si>
    <t>Zack Martin</t>
  </si>
  <si>
    <t>Tre Mason</t>
  </si>
  <si>
    <t>Jeff Mathews</t>
  </si>
  <si>
    <t>Cornell (NY)</t>
  </si>
  <si>
    <t>Jake Matthews</t>
  </si>
  <si>
    <t>Jordan Matthews</t>
  </si>
  <si>
    <t>Josh Mauro</t>
  </si>
  <si>
    <t>A.J. McCarron</t>
  </si>
  <si>
    <t>Daniel McCullers</t>
  </si>
  <si>
    <t>Keith McGill</t>
  </si>
  <si>
    <t>Jerick McKinnon</t>
  </si>
  <si>
    <t>Georgia Southern</t>
  </si>
  <si>
    <t>Zach Mettenberger</t>
  </si>
  <si>
    <t>Jack Mewhort</t>
  </si>
  <si>
    <t>Tevin Mims</t>
  </si>
  <si>
    <t>Terrance Mitchell</t>
  </si>
  <si>
    <t>Donte Moncrief</t>
  </si>
  <si>
    <t>Mississippi</t>
  </si>
  <si>
    <t>Zach Moore</t>
  </si>
  <si>
    <t>Concordia - St Paul (MN)</t>
  </si>
  <si>
    <t>James Morris</t>
  </si>
  <si>
    <t>Stephen Morris</t>
  </si>
  <si>
    <t>Morgan Moses</t>
  </si>
  <si>
    <t>Virginia</t>
  </si>
  <si>
    <t>C.J. Mosley</t>
  </si>
  <si>
    <t>Jake Murphy</t>
  </si>
  <si>
    <t>Trent Murphy</t>
  </si>
  <si>
    <t>Jordan Najvar</t>
  </si>
  <si>
    <t>Jonathan Newsome</t>
  </si>
  <si>
    <t>Ball State (IN)</t>
  </si>
  <si>
    <t>Troy Niklas</t>
  </si>
  <si>
    <t>Louis Nix</t>
  </si>
  <si>
    <t>Kevin Norwood</t>
  </si>
  <si>
    <t>Pat O'Donnell</t>
  </si>
  <si>
    <t>Tenny Palepoi</t>
  </si>
  <si>
    <t>Matt Paradis</t>
  </si>
  <si>
    <t>Matt Patchan</t>
  </si>
  <si>
    <t>Mike Pennel</t>
  </si>
  <si>
    <t>Colorado State-Pueblo</t>
  </si>
  <si>
    <t>LaDarius Perkins</t>
  </si>
  <si>
    <t>Kevin Pierre-Louis</t>
  </si>
  <si>
    <t>Ronald Powell</t>
  </si>
  <si>
    <t>Walter Powell</t>
  </si>
  <si>
    <t>Murray State (KY)</t>
  </si>
  <si>
    <t>Jabari Price</t>
  </si>
  <si>
    <t>Calvin Pryor</t>
  </si>
  <si>
    <t>Loucheiz Purifoy</t>
  </si>
  <si>
    <t>Kelcy Quarles</t>
  </si>
  <si>
    <t>Kaleb Ramsey</t>
  </si>
  <si>
    <t>Keith Reaser</t>
  </si>
  <si>
    <t>Florida Atlantic</t>
  </si>
  <si>
    <t>Silas Redd</t>
  </si>
  <si>
    <t>Tevin Reese</t>
  </si>
  <si>
    <t>Caraun Reid</t>
  </si>
  <si>
    <t>Princeton</t>
  </si>
  <si>
    <t>Trevor Reilly</t>
  </si>
  <si>
    <t>Bryn Renner</t>
  </si>
  <si>
    <t>Ed Reynolds</t>
  </si>
  <si>
    <t>Rashaad Reynolds</t>
  </si>
  <si>
    <t>Antonio Richardson</t>
  </si>
  <si>
    <t>Cyril Richardson</t>
  </si>
  <si>
    <t>Paul Richardson</t>
  </si>
  <si>
    <t>Colorado</t>
  </si>
  <si>
    <t>Weston Richburg</t>
  </si>
  <si>
    <t>Marcus Roberson</t>
  </si>
  <si>
    <t>Allen Robinson</t>
  </si>
  <si>
    <t>Greg Robinson</t>
  </si>
  <si>
    <t>Bradley Roby</t>
  </si>
  <si>
    <t>Richard Rodgers</t>
  </si>
  <si>
    <t>Michael Sam</t>
  </si>
  <si>
    <t>Bishop Sankey</t>
  </si>
  <si>
    <t>Washington</t>
  </si>
  <si>
    <t>Jalen Saunders</t>
  </si>
  <si>
    <t>Tom Savage</t>
  </si>
  <si>
    <t>Michael Schofield</t>
  </si>
  <si>
    <t>Lache Seastrunk</t>
  </si>
  <si>
    <t>Austin Seferian-Jenkins</t>
  </si>
  <si>
    <t>Connor Shaw</t>
  </si>
  <si>
    <t>Ryan Shazier</t>
  </si>
  <si>
    <t>Prince Shembo</t>
  </si>
  <si>
    <t>Charles Sims</t>
  </si>
  <si>
    <t>Yawin Smallwood</t>
  </si>
  <si>
    <t>Connecticut</t>
  </si>
  <si>
    <t>Chris Smith</t>
  </si>
  <si>
    <t>Arkansas</t>
  </si>
  <si>
    <t>Jerome Smith</t>
  </si>
  <si>
    <t>Marcus Smith</t>
  </si>
  <si>
    <t>Telvin Smith</t>
  </si>
  <si>
    <t>Willie Snead</t>
  </si>
  <si>
    <t>Daniel Sorensen</t>
  </si>
  <si>
    <t>Tyler Starr</t>
  </si>
  <si>
    <t>South Dakota</t>
  </si>
  <si>
    <t>Shamar Stephen</t>
  </si>
  <si>
    <t>Josh Stewart</t>
  </si>
  <si>
    <t>James Stone</t>
  </si>
  <si>
    <t>Devin Street</t>
  </si>
  <si>
    <t>Xavier Su'a-Filo</t>
  </si>
  <si>
    <t>Vinnie Sunseri</t>
  </si>
  <si>
    <t>Will Sutton</t>
  </si>
  <si>
    <t>Travis Swanson</t>
  </si>
  <si>
    <t>Lorenzo Taliaferro</t>
  </si>
  <si>
    <t>Brandon Thomas</t>
  </si>
  <si>
    <t>DeAnthony Thomas</t>
  </si>
  <si>
    <t>Jemea Thomas</t>
  </si>
  <si>
    <t>Logan Thomas</t>
  </si>
  <si>
    <t>Robert Thomas</t>
  </si>
  <si>
    <t>Khyri Thornton</t>
  </si>
  <si>
    <t>Southern Mississippi</t>
  </si>
  <si>
    <t>Jordan Tripp</t>
  </si>
  <si>
    <t>Montana</t>
  </si>
  <si>
    <t>Stephon Tuitt</t>
  </si>
  <si>
    <t>Billy Turner</t>
  </si>
  <si>
    <t>North Dakota State</t>
  </si>
  <si>
    <t>Trai Turner</t>
  </si>
  <si>
    <t>George Uko</t>
  </si>
  <si>
    <t>John Urschel</t>
  </si>
  <si>
    <t>Kyle Van Noy</t>
  </si>
  <si>
    <t>Dustin Vaughan</t>
  </si>
  <si>
    <t>West Texas A&amp;M</t>
  </si>
  <si>
    <t>Brock Vereen</t>
  </si>
  <si>
    <t>Jason Verrett</t>
  </si>
  <si>
    <t>Texas Christian</t>
  </si>
  <si>
    <t>Jimmie Ward</t>
  </si>
  <si>
    <t>L'Damian Washington</t>
  </si>
  <si>
    <t>Todd Washington</t>
  </si>
  <si>
    <t>Southeast Louisiana</t>
  </si>
  <si>
    <t>Jaylen Watkins</t>
  </si>
  <si>
    <t>Sammy Watkins</t>
  </si>
  <si>
    <t>Chris Watt</t>
  </si>
  <si>
    <t>Larry Webster</t>
  </si>
  <si>
    <t>Keith Wenning</t>
  </si>
  <si>
    <t>Terrance West</t>
  </si>
  <si>
    <t>Towson (MD)</t>
  </si>
  <si>
    <t>Ethan Westbrooks</t>
  </si>
  <si>
    <t>Lavelle Westbrooks</t>
  </si>
  <si>
    <t>James White</t>
  </si>
  <si>
    <t>James Wilder</t>
  </si>
  <si>
    <t>Andre Williams</t>
  </si>
  <si>
    <t>Damien Williams</t>
  </si>
  <si>
    <t>Avery Williamson</t>
  </si>
  <si>
    <t>Kentucky</t>
  </si>
  <si>
    <t>Albert Wilson</t>
  </si>
  <si>
    <t>Georgia State</t>
  </si>
  <si>
    <t>Kerry Wynn</t>
  </si>
  <si>
    <t>Richmond (VA)</t>
  </si>
  <si>
    <t>David Yankey</t>
  </si>
  <si>
    <t>Jordan Zumwalt</t>
  </si>
  <si>
    <t>Ht (")</t>
  </si>
  <si>
    <t>Wt (lbs)</t>
  </si>
  <si>
    <t>40yd</t>
  </si>
  <si>
    <t>40Z</t>
  </si>
  <si>
    <t>BP</t>
  </si>
  <si>
    <t>BPZ</t>
  </si>
  <si>
    <t>Vertical (")</t>
  </si>
  <si>
    <t>VZ</t>
  </si>
  <si>
    <t>Broad Jump (")</t>
  </si>
  <si>
    <t>BJZ</t>
  </si>
  <si>
    <t>Shuttle</t>
  </si>
  <si>
    <t>SZ</t>
  </si>
  <si>
    <t>3Cone</t>
  </si>
  <si>
    <t>3CZ</t>
  </si>
  <si>
    <t>TotZ</t>
  </si>
  <si>
    <t>AvgZ</t>
  </si>
  <si>
    <t>Rd</t>
  </si>
  <si>
    <t>Pick</t>
  </si>
  <si>
    <t>Rank</t>
  </si>
  <si>
    <t>Year</t>
  </si>
  <si>
    <t>Name</t>
  </si>
  <si>
    <t>College</t>
  </si>
  <si>
    <t>Pos</t>
  </si>
  <si>
    <t xml:space="preserve">Round </t>
  </si>
  <si>
    <t>PLAYER</t>
  </si>
  <si>
    <t>SCHOOL</t>
  </si>
  <si>
    <t>Aaron Colvin</t>
  </si>
  <si>
    <t>Aaron Murray</t>
  </si>
  <si>
    <t>AJ McCarron</t>
  </si>
  <si>
    <t>LSU</t>
  </si>
  <si>
    <t>Andrew Jackson</t>
  </si>
  <si>
    <t>Beau Allen</t>
  </si>
  <si>
    <t>Ben Gardner</t>
  </si>
  <si>
    <t>Brandon Watts</t>
  </si>
  <si>
    <t>Brent Urban</t>
  </si>
  <si>
    <t>Bryan Stork</t>
  </si>
  <si>
    <t>Christian Bryant</t>
  </si>
  <si>
    <t>Corey Nelson</t>
  </si>
  <si>
    <t>Demetrius Rhaney</t>
  </si>
  <si>
    <t>Dexter McDougle</t>
  </si>
  <si>
    <t>Maryland</t>
  </si>
  <si>
    <t>Dezmen Southward</t>
  </si>
  <si>
    <t>Drew Howell</t>
  </si>
  <si>
    <t>Ed Stinson</t>
  </si>
  <si>
    <t>Eric Pinkins</t>
  </si>
  <si>
    <t>Garrett Gilbert</t>
  </si>
  <si>
    <t>Southern Methodist</t>
  </si>
  <si>
    <t>Garrett Scott</t>
  </si>
  <si>
    <t>Marshall</t>
  </si>
  <si>
    <t>James Wright</t>
  </si>
  <si>
    <t>Jay Prosch</t>
  </si>
  <si>
    <t>Jimmy Staten</t>
  </si>
  <si>
    <t>Middle Tennessee State</t>
  </si>
  <si>
    <t>John Ulrick</t>
  </si>
  <si>
    <t>Jordie Tripp</t>
  </si>
  <si>
    <t>Ken Bishop</t>
  </si>
  <si>
    <t>Kenneth Acker</t>
  </si>
  <si>
    <t>Kevin Pamphile</t>
  </si>
  <si>
    <t>Kiero Small</t>
  </si>
  <si>
    <t>Laurent Duvernay-Tardif</t>
  </si>
  <si>
    <t>McGill (Canada)</t>
  </si>
  <si>
    <t>Lonnie Ballentine</t>
  </si>
  <si>
    <t>Memphis</t>
  </si>
  <si>
    <t>Luke Bowanko</t>
  </si>
  <si>
    <t>Marion Grice</t>
  </si>
  <si>
    <t>Marquis Flowers</t>
  </si>
  <si>
    <t>Marquis Spruill</t>
  </si>
  <si>
    <t>Mitchell Van Dyk</t>
  </si>
  <si>
    <t>Portland State</t>
  </si>
  <si>
    <t>Nate Freese</t>
  </si>
  <si>
    <t>Randell Johnson</t>
  </si>
  <si>
    <t>Rob Blanchflower</t>
  </si>
  <si>
    <t>Massachusetts</t>
  </si>
  <si>
    <t>Shaquille Richardson</t>
  </si>
  <si>
    <t>Shelby Harris</t>
  </si>
  <si>
    <t>Illinois State</t>
  </si>
  <si>
    <t>Spencer Long</t>
  </si>
  <si>
    <t>T.J. Jones</t>
  </si>
  <si>
    <t>Tavon Rooks</t>
  </si>
  <si>
    <t>Ted Bolser</t>
  </si>
  <si>
    <t>Terrence Fede</t>
  </si>
  <si>
    <t>Marist</t>
  </si>
  <si>
    <t>Trey Millard</t>
  </si>
  <si>
    <t>Walt Aikens</t>
  </si>
  <si>
    <t>Liberty</t>
  </si>
  <si>
    <t>Will Smith</t>
  </si>
  <si>
    <t>Zach Hocker</t>
  </si>
  <si>
    <t>Total</t>
  </si>
  <si>
    <t>Avg</t>
  </si>
  <si>
    <t>TotalZ</t>
  </si>
  <si>
    <t>GP</t>
  </si>
  <si>
    <t>SnapTot</t>
  </si>
  <si>
    <t>SnapAvg</t>
  </si>
  <si>
    <t>Off.</t>
  </si>
  <si>
    <t>Def.</t>
  </si>
  <si>
    <t>ST</t>
  </si>
  <si>
    <t>Num</t>
  </si>
  <si>
    <t>Pct</t>
  </si>
  <si>
    <t>NT</t>
  </si>
  <si>
    <t>LB</t>
  </si>
  <si>
    <t>Andre Ellington</t>
  </si>
  <si>
    <t>T</t>
  </si>
  <si>
    <t>K</t>
  </si>
  <si>
    <t>Chris Clemons</t>
  </si>
  <si>
    <t>G</t>
  </si>
  <si>
    <t>Michael Floyd</t>
  </si>
  <si>
    <t>Rob Housler</t>
  </si>
  <si>
    <t>Charles Godfrey</t>
  </si>
  <si>
    <t>Joplo Bartu</t>
  </si>
  <si>
    <t>Josh Harris</t>
  </si>
  <si>
    <t>Malliciah Goodman</t>
  </si>
  <si>
    <t>Robert McClain</t>
  </si>
  <si>
    <t>Antoine Cason</t>
  </si>
  <si>
    <t>Arthur Brown</t>
  </si>
  <si>
    <t>Brandon Williams</t>
  </si>
  <si>
    <t>Casey Walker</t>
  </si>
  <si>
    <t>Chykie Brown</t>
  </si>
  <si>
    <t>Danny Gorrer</t>
  </si>
  <si>
    <t>DB</t>
  </si>
  <si>
    <t>Jacoby Jones</t>
  </si>
  <si>
    <t>Justin Forsett</t>
  </si>
  <si>
    <t>Lawrence Guy</t>
  </si>
  <si>
    <t>Phillip Supernaw</t>
  </si>
  <si>
    <t>Rashaan Melvin</t>
  </si>
  <si>
    <t>Bacarri Rambo</t>
  </si>
  <si>
    <t>C.J. Spiller</t>
  </si>
  <si>
    <t>Chris Williams</t>
  </si>
  <si>
    <t>Deonte Thompson</t>
  </si>
  <si>
    <t>Duke Williams</t>
  </si>
  <si>
    <t>S</t>
  </si>
  <si>
    <t>Marcell Dareus</t>
  </si>
  <si>
    <t>Marcus Thigpen</t>
  </si>
  <si>
    <t>MarQueis Gray</t>
  </si>
  <si>
    <t>Charles Johnson</t>
  </si>
  <si>
    <t>Chris Ogbonnaya</t>
  </si>
  <si>
    <t>Jason Avant</t>
  </si>
  <si>
    <t>Jason Williams</t>
  </si>
  <si>
    <t>Kevin Reddick</t>
  </si>
  <si>
    <t>Brandon Dunn</t>
  </si>
  <si>
    <t>Brandon Marshall</t>
  </si>
  <si>
    <t>David Bass</t>
  </si>
  <si>
    <t>Isaiah Frey</t>
  </si>
  <si>
    <t>Jared Allen</t>
  </si>
  <si>
    <t>Jimmy Clausen</t>
  </si>
  <si>
    <t>Lamarr Houston</t>
  </si>
  <si>
    <t>Martellus Bennett</t>
  </si>
  <si>
    <t>Matthew Mulligan</t>
  </si>
  <si>
    <t>Michael Ola</t>
  </si>
  <si>
    <t>Montell Owens</t>
  </si>
  <si>
    <t>Shaun Draughn</t>
  </si>
  <si>
    <t>Teddy Williams</t>
  </si>
  <si>
    <t>Terrell Manning</t>
  </si>
  <si>
    <t>Alex Smith</t>
  </si>
  <si>
    <t>Chris Carter</t>
  </si>
  <si>
    <t>Chris Lewis-Harris</t>
  </si>
  <si>
    <t>Mike Nugent</t>
  </si>
  <si>
    <t>Wallace Gilberry</t>
  </si>
  <si>
    <t>Ahtyba Rubin</t>
  </si>
  <si>
    <t>Ben Tate</t>
  </si>
  <si>
    <t>Brian Hoyer</t>
  </si>
  <si>
    <t>Gerrell Robinson</t>
  </si>
  <si>
    <t>Ishmaa'ily Kitchen</t>
  </si>
  <si>
    <t>Jim Dray</t>
  </si>
  <si>
    <t>Joe Thomas</t>
  </si>
  <si>
    <t>John Hughes</t>
  </si>
  <si>
    <t>Rodney Smith</t>
  </si>
  <si>
    <t>Ryan Taylor</t>
  </si>
  <si>
    <t>Scott Solomon</t>
  </si>
  <si>
    <t>Zach Diles</t>
  </si>
  <si>
    <t>Brandon Weeden</t>
  </si>
  <si>
    <t>Chris Jones</t>
  </si>
  <si>
    <t>Dekoda Watson</t>
  </si>
  <si>
    <t>Korey Toomer</t>
  </si>
  <si>
    <t>Lavar Edwards</t>
  </si>
  <si>
    <t>Tyler Patmon</t>
  </si>
  <si>
    <t>Josh Bush</t>
  </si>
  <si>
    <t>Mitch Unrein</t>
  </si>
  <si>
    <t>Ronnie Hillman</t>
  </si>
  <si>
    <t>Steven Johnson</t>
  </si>
  <si>
    <t>Todd Davis</t>
  </si>
  <si>
    <t>Cassius Vaughn</t>
  </si>
  <si>
    <t>George Johnson</t>
  </si>
  <si>
    <t>Jeremy Ross</t>
  </si>
  <si>
    <t>Joique Bell</t>
  </si>
  <si>
    <t>Josh Thomas</t>
  </si>
  <si>
    <t>LaAdrian Waddle</t>
  </si>
  <si>
    <t>Chris Banjo</t>
  </si>
  <si>
    <t>Datone Jones</t>
  </si>
  <si>
    <t>DuJuan Harris</t>
  </si>
  <si>
    <t>Sam Barrington</t>
  </si>
  <si>
    <t>D.J. Swearinger</t>
  </si>
  <si>
    <t>Duane Brown</t>
  </si>
  <si>
    <t>Jumal Rolle</t>
  </si>
  <si>
    <t>Randy Bullock</t>
  </si>
  <si>
    <t>Ronnie Brown</t>
  </si>
  <si>
    <t>Ryan Mallett</t>
  </si>
  <si>
    <t>Dan Herron</t>
  </si>
  <si>
    <t>Dewey McDonald</t>
  </si>
  <si>
    <t>Jalil Brown</t>
  </si>
  <si>
    <t>Jamon Meredith</t>
  </si>
  <si>
    <t>Mike Adams</t>
  </si>
  <si>
    <t>Ricky Jean-Francois</t>
  </si>
  <si>
    <t>Shaun Phillips</t>
  </si>
  <si>
    <t>Chris Prosinski</t>
  </si>
  <si>
    <t>Clay Harbor</t>
  </si>
  <si>
    <t>Dwayne Gratz</t>
  </si>
  <si>
    <t>LaRoy Reynolds</t>
  </si>
  <si>
    <t>Cairo Santos</t>
  </si>
  <si>
    <t>James-Michael Johnson</t>
  </si>
  <si>
    <t>Jeff Linkenbach</t>
  </si>
  <si>
    <t>Knile Davis</t>
  </si>
  <si>
    <t>Nicholas Williams</t>
  </si>
  <si>
    <t>Richard Gordon</t>
  </si>
  <si>
    <t>Thomas Gafford</t>
  </si>
  <si>
    <t>David Johnson</t>
  </si>
  <si>
    <t>Dontrelle Inman</t>
  </si>
  <si>
    <t>Dwight Freeney</t>
  </si>
  <si>
    <t>John Phillips</t>
  </si>
  <si>
    <t>Kendall Reyes</t>
  </si>
  <si>
    <t>Steve Williams</t>
  </si>
  <si>
    <t>Chris Givens</t>
  </si>
  <si>
    <t>Damian Williams</t>
  </si>
  <si>
    <t>Kenny Britt</t>
  </si>
  <si>
    <t>Mark Barron</t>
  </si>
  <si>
    <t>Ray-Ray Armstrong</t>
  </si>
  <si>
    <t>Brandian Ross</t>
  </si>
  <si>
    <t>RB,WR</t>
  </si>
  <si>
    <t>Don Jones</t>
  </si>
  <si>
    <t>Jonathan Freeny</t>
  </si>
  <si>
    <t>LaMichael James</t>
  </si>
  <si>
    <t>Michael Thomas</t>
  </si>
  <si>
    <t>Orleans Darkwa</t>
  </si>
  <si>
    <t>Adrian Peterson</t>
  </si>
  <si>
    <t>Gerald Hodges</t>
  </si>
  <si>
    <t>Josh Robinson</t>
  </si>
  <si>
    <t>Matt Cassel</t>
  </si>
  <si>
    <t>Shaun Prater</t>
  </si>
  <si>
    <t>Ja'Gared Davis</t>
  </si>
  <si>
    <t>Jamie Collins</t>
  </si>
  <si>
    <t>Jonas Gray</t>
  </si>
  <si>
    <t>Jonathan Casillas</t>
  </si>
  <si>
    <t>Kenbrell Thompkins</t>
  </si>
  <si>
    <t>LeGarrette Blount</t>
  </si>
  <si>
    <t>Michael Hoomanawanui</t>
  </si>
  <si>
    <t>Sealver Siliga</t>
  </si>
  <si>
    <t>Akiem Hicks</t>
  </si>
  <si>
    <t>Austin Johnson</t>
  </si>
  <si>
    <t>Corey White</t>
  </si>
  <si>
    <t>Eric Olsen</t>
  </si>
  <si>
    <t>Jamarca Sanford</t>
  </si>
  <si>
    <t>John Jenkins</t>
  </si>
  <si>
    <t>Marcus Ball</t>
  </si>
  <si>
    <t>Pierre Thomas</t>
  </si>
  <si>
    <t>Travaris Cadet</t>
  </si>
  <si>
    <t>Damontre Moore</t>
  </si>
  <si>
    <t>Chris Owusu</t>
  </si>
  <si>
    <t>Marcus Williams</t>
  </si>
  <si>
    <t>Percy Harvin</t>
  </si>
  <si>
    <t>Quinton Coples</t>
  </si>
  <si>
    <t>T.J. Barnes</t>
  </si>
  <si>
    <t>C.J. Wilson</t>
  </si>
  <si>
    <t>Matt McCants</t>
  </si>
  <si>
    <t>Sio Moore</t>
  </si>
  <si>
    <t>Taiwan Jones</t>
  </si>
  <si>
    <t>James Harrison</t>
  </si>
  <si>
    <t>Sean Spence</t>
  </si>
  <si>
    <t>Corey Lemonier</t>
  </si>
  <si>
    <t>Demarcus Dobbs</t>
  </si>
  <si>
    <t>Trindon Holliday</t>
  </si>
  <si>
    <t>Vernon Davis</t>
  </si>
  <si>
    <t>Brett Brackett</t>
  </si>
  <si>
    <t>Byron Maxwell</t>
  </si>
  <si>
    <t>Chris Matthews</t>
  </si>
  <si>
    <t>Christine Michael</t>
  </si>
  <si>
    <t>David King</t>
  </si>
  <si>
    <t>Michael Bennett</t>
  </si>
  <si>
    <t>Robert Turbin</t>
  </si>
  <si>
    <t>Tony McDaniel</t>
  </si>
  <si>
    <t>Crezdon Butler</t>
  </si>
  <si>
    <t>Jacquies Smith</t>
  </si>
  <si>
    <t>Johnthan Banks</t>
  </si>
  <si>
    <t>Luke Stocker</t>
  </si>
  <si>
    <t>Chase Coffman</t>
  </si>
  <si>
    <t>Coty Sensabaugh</t>
  </si>
  <si>
    <t>Justin Hunter</t>
  </si>
  <si>
    <t>Zaviar Gooden</t>
  </si>
  <si>
    <t>Akeem Davis</t>
  </si>
  <si>
    <t>Chris Thompson</t>
  </si>
  <si>
    <t>David Amerson</t>
  </si>
  <si>
    <t>Jarvis Jenkins</t>
  </si>
  <si>
    <t>Kai Forbath</t>
  </si>
  <si>
    <t>Leonard Hankerson</t>
  </si>
  <si>
    <t>Tyler Polumbus</t>
  </si>
  <si>
    <t>Draftees</t>
  </si>
  <si>
    <t>DT,DE</t>
  </si>
  <si>
    <t>G,T</t>
  </si>
  <si>
    <t>Daniel Brown</t>
  </si>
  <si>
    <t>Kaelin Clay</t>
  </si>
  <si>
    <t>Raheem Mostert</t>
  </si>
  <si>
    <t>FS,S</t>
  </si>
  <si>
    <t>Bruce Gaston</t>
  </si>
  <si>
    <t>T,G</t>
  </si>
  <si>
    <t>Derron Smith</t>
  </si>
  <si>
    <t>Ibraheim Campbell</t>
  </si>
  <si>
    <t>Xavier Cooper</t>
  </si>
  <si>
    <t>Ayodeji Olatoye</t>
  </si>
  <si>
    <t>Rod Smith</t>
  </si>
  <si>
    <t>Shiloh Keo</t>
  </si>
  <si>
    <t>Isaiah Johnson</t>
  </si>
  <si>
    <t>Ladarius Gunter</t>
  </si>
  <si>
    <t>Rick Lovato</t>
  </si>
  <si>
    <t>B.J. Daniels</t>
  </si>
  <si>
    <t>Charles James</t>
  </si>
  <si>
    <t>NT,DT</t>
  </si>
  <si>
    <t>Jaelen Strong</t>
  </si>
  <si>
    <t>Kourtnei Brown</t>
  </si>
  <si>
    <t>Eric Patterson</t>
  </si>
  <si>
    <t>Richard Ash</t>
  </si>
  <si>
    <t>G,C</t>
  </si>
  <si>
    <t>Cameron Lynch</t>
  </si>
  <si>
    <t>Darrell Williams</t>
  </si>
  <si>
    <t>A.J. Francis</t>
  </si>
  <si>
    <t>Jay Ajayi</t>
  </si>
  <si>
    <t>Zach Vigil</t>
  </si>
  <si>
    <t>MyCole Pruitt</t>
  </si>
  <si>
    <t>Matt LaCosse</t>
  </si>
  <si>
    <t>DB,CB</t>
  </si>
  <si>
    <t>Tony Bergstrom</t>
  </si>
  <si>
    <t>NaVorro Bowman</t>
  </si>
  <si>
    <t>Anthony McCoy</t>
  </si>
  <si>
    <t>WR,QB</t>
  </si>
  <si>
    <t>Josh Keyes</t>
  </si>
  <si>
    <t>LB,DE</t>
  </si>
  <si>
    <t>Matt Wile</t>
  </si>
  <si>
    <t>C.J. Goodwin</t>
  </si>
  <si>
    <t>SS,S</t>
  </si>
  <si>
    <t>Chris Manhertz</t>
  </si>
  <si>
    <t>A.J. Derby</t>
  </si>
  <si>
    <t>Kalif Raymond</t>
  </si>
  <si>
    <t>Al-Hajj Shabazz</t>
  </si>
  <si>
    <t>Deon King</t>
  </si>
  <si>
    <t>Sheldon Day</t>
  </si>
  <si>
    <t>Justin March-Lillard</t>
  </si>
  <si>
    <t>Ross Travis</t>
  </si>
  <si>
    <t>Dexter McCoil</t>
  </si>
  <si>
    <t>Lafayette Pitts</t>
  </si>
  <si>
    <t>Troymaine Pope</t>
  </si>
  <si>
    <t>Rashard Robinson</t>
  </si>
  <si>
    <t>Mack Brown</t>
  </si>
  <si>
    <t>Brian Hill</t>
  </si>
  <si>
    <t>DE,LB</t>
  </si>
  <si>
    <t>Jermaine Grace</t>
  </si>
  <si>
    <t>Tony McRae</t>
  </si>
  <si>
    <t>Greg Mabin</t>
  </si>
  <si>
    <t>Nordly Capi</t>
  </si>
  <si>
    <t>Trae Elston</t>
  </si>
  <si>
    <t>Hunter Sharp</t>
  </si>
  <si>
    <t>Andy Jones</t>
  </si>
  <si>
    <t>Justin Hamilton</t>
  </si>
  <si>
    <t>Nick Rose</t>
  </si>
  <si>
    <t>Nigel Harris</t>
  </si>
  <si>
    <t>Bernard Reedy</t>
  </si>
  <si>
    <t>DT,NT</t>
  </si>
  <si>
    <t>2017 Stats</t>
  </si>
  <si>
    <t>2016 Stats</t>
  </si>
  <si>
    <t>2015 Stats</t>
  </si>
  <si>
    <t>2014 Stats</t>
  </si>
  <si>
    <t>https://www.ozgrid.com/forum/forum/help-forums/excel-general/10821-vlookup-multiple-col_index_num</t>
  </si>
  <si>
    <t>add</t>
  </si>
  <si>
    <t>https://www.pro-football-reference.com/players/S/SaunJa00.htm</t>
  </si>
  <si>
    <t>O Snaps</t>
  </si>
  <si>
    <t>D Snaps</t>
  </si>
  <si>
    <t>ST/Snap</t>
  </si>
  <si>
    <t>POS</t>
  </si>
  <si>
    <t/>
  </si>
  <si>
    <t>2014 NFL COMBINE</t>
  </si>
  <si>
    <t xml:space="preserve">2014 Combine </t>
  </si>
  <si>
    <t>AVG</t>
  </si>
  <si>
    <t>SD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</si>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</sst>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2525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165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2" applyFont="1"/>
    <xf numFmtId="0" fontId="0" fillId="4" borderId="0" xfId="0" applyFill="1"/>
    <xf numFmtId="0" fontId="0" fillId="5" borderId="0" xfId="0" applyFill="1"/>
    <xf numFmtId="0" fontId="0" fillId="0" borderId="0" xfId="0" applyFill="1"/>
    <xf numFmtId="9" fontId="0" fillId="4" borderId="0" xfId="2" applyFont="1" applyFill="1"/>
    <xf numFmtId="0" fontId="4" fillId="0" borderId="0" xfId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fl.com/players/kevinpamphile/profile?id=PAM490782" TargetMode="External"/><Relationship Id="rId18" Type="http://schemas.openxmlformats.org/officeDocument/2006/relationships/hyperlink" Target="http://www.nfl.com/players/ajmccarron/profile?id=MCC176481" TargetMode="External"/><Relationship Id="rId26" Type="http://schemas.openxmlformats.org/officeDocument/2006/relationships/hyperlink" Target="http://www.nfl.com/players/mariongrice/profile?id=GRI000785" TargetMode="External"/><Relationship Id="rId39" Type="http://schemas.openxmlformats.org/officeDocument/2006/relationships/hyperlink" Target="http://www.nfl.com/players/mitchellvandyk/profile?id=VAN490488" TargetMode="External"/><Relationship Id="rId21" Type="http://schemas.openxmlformats.org/officeDocument/2006/relationships/hyperlink" Target="http://www.nfl.com/players/jimmystaten/profile?id=STA699522" TargetMode="External"/><Relationship Id="rId34" Type="http://schemas.openxmlformats.org/officeDocument/2006/relationships/hyperlink" Target="http://www.nfl.com/players/drewhowell/profile?id=HOW545055" TargetMode="External"/><Relationship Id="rId42" Type="http://schemas.openxmlformats.org/officeDocument/2006/relationships/hyperlink" Target="http://www.nfl.com/players/natefreese/profile?id=FRE436108" TargetMode="External"/><Relationship Id="rId47" Type="http://schemas.openxmlformats.org/officeDocument/2006/relationships/hyperlink" Target="http://www.nfl.com/players/shelbyharris/profile?id=HAR536152" TargetMode="External"/><Relationship Id="rId50" Type="http://schemas.openxmlformats.org/officeDocument/2006/relationships/hyperlink" Target="http://www.nfl.com/players/christianbryant/profile?id=BRY311774" TargetMode="External"/><Relationship Id="rId55" Type="http://schemas.openxmlformats.org/officeDocument/2006/relationships/hyperlink" Target="http://www.nfl.com/players/lonnieballentine/profile?id=BAL694018" TargetMode="External"/><Relationship Id="rId7" Type="http://schemas.openxmlformats.org/officeDocument/2006/relationships/hyperlink" Target="http://www.nfl.com/players/spencerlong/profile?id=LON548655" TargetMode="External"/><Relationship Id="rId12" Type="http://schemas.openxmlformats.org/officeDocument/2006/relationships/hyperlink" Target="http://www.nfl.com/players/brenturban/profile?id=URB226521" TargetMode="External"/><Relationship Id="rId17" Type="http://schemas.openxmlformats.org/officeDocument/2006/relationships/hyperlink" Target="http://www.nfl.com/players/aaronmurray/profile?id=MUR545474" TargetMode="External"/><Relationship Id="rId25" Type="http://schemas.openxmlformats.org/officeDocument/2006/relationships/hyperlink" Target="http://www.nfl.com/players/laurentduvernay-tardif/profile?id=DUV489970" TargetMode="External"/><Relationship Id="rId33" Type="http://schemas.openxmlformats.org/officeDocument/2006/relationships/hyperlink" Target="http://www.nfl.com/players/garrettgilbert/profile?id=GIL072219" TargetMode="External"/><Relationship Id="rId38" Type="http://schemas.openxmlformats.org/officeDocument/2006/relationships/hyperlink" Target="http://www.nfl.com/players/beauallen/profile?id=ALL062169" TargetMode="External"/><Relationship Id="rId46" Type="http://schemas.openxmlformats.org/officeDocument/2006/relationships/hyperlink" Target="http://www.nfl.com/players/terrencefede/profile?id=FED152616" TargetMode="External"/><Relationship Id="rId2" Type="http://schemas.openxmlformats.org/officeDocument/2006/relationships/hyperlink" Target="http://www.nfl.com/players/odellbeckham/profile?id=BEC573252" TargetMode="External"/><Relationship Id="rId16" Type="http://schemas.openxmlformats.org/officeDocument/2006/relationships/hyperlink" Target="http://www.nfl.com/players/edstinson/profile?id=STI638331" TargetMode="External"/><Relationship Id="rId20" Type="http://schemas.openxmlformats.org/officeDocument/2006/relationships/hyperlink" Target="http://www.nfl.com/players/jordietripp/profile?id=TRI579306" TargetMode="External"/><Relationship Id="rId29" Type="http://schemas.openxmlformats.org/officeDocument/2006/relationships/hyperlink" Target="http://www.nfl.com/players/lukebowanko/profile?id=BOW016611" TargetMode="External"/><Relationship Id="rId41" Type="http://schemas.openxmlformats.org/officeDocument/2006/relationships/hyperlink" Target="http://www.nfl.com/players/zachhocker/profile?id=HOC440041" TargetMode="External"/><Relationship Id="rId54" Type="http://schemas.openxmlformats.org/officeDocument/2006/relationships/hyperlink" Target="http://www.nfl.com/players/kenbishop/profile?id=BIS508098" TargetMode="External"/><Relationship Id="rId1" Type="http://schemas.openxmlformats.org/officeDocument/2006/relationships/hyperlink" Target="http://www.nfl.com/players/blakebortles/profile?id=BOR650964" TargetMode="External"/><Relationship Id="rId6" Type="http://schemas.openxmlformats.org/officeDocument/2006/relationships/hyperlink" Target="http://www.nfl.com/players/dezmensouthward/profile?id=SOU683214" TargetMode="External"/><Relationship Id="rId11" Type="http://schemas.openxmlformats.org/officeDocument/2006/relationships/hyperlink" Target="http://www.nfl.com/players/waltaikens/profile?id=AIK288111" TargetMode="External"/><Relationship Id="rId24" Type="http://schemas.openxmlformats.org/officeDocument/2006/relationships/hyperlink" Target="http://www.nfl.com/players/garrettscott/profile?id=SCO310222" TargetMode="External"/><Relationship Id="rId32" Type="http://schemas.openxmlformats.org/officeDocument/2006/relationships/hyperlink" Target="http://www.nfl.com/players/marquisflowers/profile?id=FLO457902" TargetMode="External"/><Relationship Id="rId37" Type="http://schemas.openxmlformats.org/officeDocument/2006/relationships/hyperlink" Target="http://www.nfl.com/players/brandonwatts/profile?id=WAT686542" TargetMode="External"/><Relationship Id="rId40" Type="http://schemas.openxmlformats.org/officeDocument/2006/relationships/hyperlink" Target="http://www.nfl.com/players/kierosmall/profile?id=SMA680763" TargetMode="External"/><Relationship Id="rId45" Type="http://schemas.openxmlformats.org/officeDocument/2006/relationships/hyperlink" Target="http://www.nfl.com/players/johnulrick/profile?id=ULR450541" TargetMode="External"/><Relationship Id="rId53" Type="http://schemas.openxmlformats.org/officeDocument/2006/relationships/hyperlink" Target="http://www.nfl.com/players/demetriusrhaney/profile?id=RHA444955" TargetMode="External"/><Relationship Id="rId5" Type="http://schemas.openxmlformats.org/officeDocument/2006/relationships/hyperlink" Target="http://www.nfl.com/players/billyturner/profile?id=TUR164810" TargetMode="External"/><Relationship Id="rId15" Type="http://schemas.openxmlformats.org/officeDocument/2006/relationships/hyperlink" Target="http://www.nfl.com/players/shaquillerichardson/profile?id=RIC618445" TargetMode="External"/><Relationship Id="rId23" Type="http://schemas.openxmlformats.org/officeDocument/2006/relationships/hyperlink" Target="http://www.nfl.com/players/t.j.jones/profile?id=JON731255" TargetMode="External"/><Relationship Id="rId28" Type="http://schemas.openxmlformats.org/officeDocument/2006/relationships/hyperlink" Target="http://www.nfl.com/players/andrewjackson/profile?id=JAC035265" TargetMode="External"/><Relationship Id="rId36" Type="http://schemas.openxmlformats.org/officeDocument/2006/relationships/hyperlink" Target="http://www.nfl.com/players/randelljohnson/profile?id=JOH588257" TargetMode="External"/><Relationship Id="rId49" Type="http://schemas.openxmlformats.org/officeDocument/2006/relationships/hyperlink" Target="http://www.nfl.com/players/jameswright/profile?id=WRI346086" TargetMode="External"/><Relationship Id="rId10" Type="http://schemas.openxmlformats.org/officeDocument/2006/relationships/hyperlink" Target="http://www.nfl.com/players/aaroncolvin/profile?id=COL801093" TargetMode="External"/><Relationship Id="rId19" Type="http://schemas.openxmlformats.org/officeDocument/2006/relationships/hyperlink" Target="http://www.nfl.com/players/marquisspruill/profile?id=SPR791190" TargetMode="External"/><Relationship Id="rId31" Type="http://schemas.openxmlformats.org/officeDocument/2006/relationships/hyperlink" Target="http://www.nfl.com/players/jayprosch/profile?id=PRO476929" TargetMode="External"/><Relationship Id="rId44" Type="http://schemas.openxmlformats.org/officeDocument/2006/relationships/hyperlink" Target="http://www.nfl.com/players/bengardner/profile?id=GAR154652" TargetMode="External"/><Relationship Id="rId52" Type="http://schemas.openxmlformats.org/officeDocument/2006/relationships/hyperlink" Target="http://www.nfl.com/players/treymillard/profile?id=MIL100731" TargetMode="External"/><Relationship Id="rId4" Type="http://schemas.openxmlformats.org/officeDocument/2006/relationships/hyperlink" Target="http://www.nfl.com/players/bishopsankey/profile?id=SAN746476" TargetMode="External"/><Relationship Id="rId9" Type="http://schemas.openxmlformats.org/officeDocument/2006/relationships/hyperlink" Target="http://www.nfl.com/players/bryanstork/profile?id=STO531806" TargetMode="External"/><Relationship Id="rId14" Type="http://schemas.openxmlformats.org/officeDocument/2006/relationships/hyperlink" Target="http://www.nfl.com/players/averywilliamson/profile?id=WIL577995" TargetMode="External"/><Relationship Id="rId22" Type="http://schemas.openxmlformats.org/officeDocument/2006/relationships/hyperlink" Target="http://www.nfl.com/players/kennethacker/profile?id=ACK184395" TargetMode="External"/><Relationship Id="rId27" Type="http://schemas.openxmlformats.org/officeDocument/2006/relationships/hyperlink" Target="http://www.nfl.com/players/tavonrooks/profile?id=ROO116743" TargetMode="External"/><Relationship Id="rId30" Type="http://schemas.openxmlformats.org/officeDocument/2006/relationships/hyperlink" Target="http://www.nfl.com/players/ericpinkins/profile?id=PIN585405" TargetMode="External"/><Relationship Id="rId35" Type="http://schemas.openxmlformats.org/officeDocument/2006/relationships/hyperlink" Target="http://www.nfl.com/players/tedbolser/profile?id=BOL580591" TargetMode="External"/><Relationship Id="rId43" Type="http://schemas.openxmlformats.org/officeDocument/2006/relationships/hyperlink" Target="http://www.nfl.com/players/robblanchflower/profile?id=BLA646699" TargetMode="External"/><Relationship Id="rId48" Type="http://schemas.openxmlformats.org/officeDocument/2006/relationships/hyperlink" Target="http://www.nfl.com/players/willsmith/profile?id=SMI803880" TargetMode="External"/><Relationship Id="rId8" Type="http://schemas.openxmlformats.org/officeDocument/2006/relationships/hyperlink" Target="http://www.nfl.com/players/dextermcdougle/profile?id=MCD753329" TargetMode="External"/><Relationship Id="rId51" Type="http://schemas.openxmlformats.org/officeDocument/2006/relationships/hyperlink" Target="http://www.nfl.com/players/coreynelson/profile?id=NEL185148" TargetMode="External"/><Relationship Id="rId3" Type="http://schemas.openxmlformats.org/officeDocument/2006/relationships/hyperlink" Target="http://www.nfl.com/players/austinseferian-jenkins/profile?id=SEF17798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-football-reference.com/players/S/SaunJa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8"/>
  <sheetViews>
    <sheetView zoomScale="85" zoomScaleNormal="85" workbookViewId="0">
      <selection activeCell="B1" sqref="B1:W1048576"/>
    </sheetView>
  </sheetViews>
  <sheetFormatPr defaultRowHeight="15" x14ac:dyDescent="0.25"/>
  <cols>
    <col min="1" max="1" width="5" bestFit="1" customWidth="1"/>
    <col min="2" max="2" width="22.28515625" bestFit="1" customWidth="1"/>
    <col min="3" max="3" width="4.42578125" bestFit="1" customWidth="1"/>
    <col min="4" max="4" width="23.85546875" bestFit="1" customWidth="1"/>
    <col min="5" max="5" width="6.28515625" bestFit="1" customWidth="1"/>
    <col min="6" max="6" width="8.42578125" bestFit="1" customWidth="1"/>
    <col min="7" max="7" width="5.42578125" bestFit="1" customWidth="1"/>
    <col min="9" max="9" width="5.7109375" bestFit="1" customWidth="1"/>
    <col min="10" max="10" width="8.42578125" bestFit="1" customWidth="1"/>
    <col min="11" max="11" width="10.7109375" bestFit="1" customWidth="1"/>
    <col min="12" max="12" width="8.42578125" bestFit="1" customWidth="1"/>
    <col min="13" max="13" width="14.5703125" bestFit="1" customWidth="1"/>
    <col min="15" max="15" width="7.7109375" bestFit="1" customWidth="1"/>
    <col min="16" max="16" width="8.42578125" bestFit="1" customWidth="1"/>
    <col min="17" max="17" width="6.5703125" bestFit="1" customWidth="1"/>
    <col min="18" max="18" width="8.7109375" bestFit="1" customWidth="1"/>
    <col min="19" max="19" width="9.42578125" bestFit="1" customWidth="1"/>
    <col min="20" max="20" width="8.42578125" bestFit="1" customWidth="1"/>
    <col min="21" max="23" width="9.140625" style="19"/>
    <col min="26" max="27" width="12.85546875" bestFit="1" customWidth="1"/>
  </cols>
  <sheetData>
    <row r="1" spans="1:43" x14ac:dyDescent="0.25">
      <c r="A1" s="2" t="s">
        <v>460</v>
      </c>
      <c r="B1" s="2" t="s">
        <v>461</v>
      </c>
      <c r="C1" s="2" t="s">
        <v>463</v>
      </c>
      <c r="D1" s="2" t="s">
        <v>462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456</v>
      </c>
      <c r="U1" s="23" t="s">
        <v>457</v>
      </c>
      <c r="V1" s="23" t="s">
        <v>458</v>
      </c>
      <c r="W1" s="23" t="s">
        <v>459</v>
      </c>
      <c r="AN1" s="6" t="s">
        <v>464</v>
      </c>
      <c r="AO1" s="7" t="s">
        <v>458</v>
      </c>
      <c r="AP1" s="8" t="s">
        <v>465</v>
      </c>
      <c r="AQ1" s="8" t="s">
        <v>466</v>
      </c>
    </row>
    <row r="2" spans="1:43" ht="15" customHeight="1" x14ac:dyDescent="0.25">
      <c r="A2">
        <v>2014</v>
      </c>
      <c r="B2" t="s">
        <v>270</v>
      </c>
      <c r="C2" t="s">
        <v>13</v>
      </c>
      <c r="D2" t="s">
        <v>144</v>
      </c>
      <c r="E2" s="4">
        <v>74.38</v>
      </c>
      <c r="F2" s="4">
        <v>252</v>
      </c>
      <c r="G2" s="4">
        <v>4.5</v>
      </c>
      <c r="H2" s="5">
        <f t="shared" ref="H2:H33" si="0">(STANDARDIZE(G2,$G$307,$G$308))*-1</f>
        <v>0.92982158580026542</v>
      </c>
      <c r="I2" s="4">
        <v>20</v>
      </c>
      <c r="J2" s="5">
        <f>(STANDARDIZE(I2,$I$307,$I$308))</f>
        <v>-4.0761804518865366E-2</v>
      </c>
      <c r="K2" s="4">
        <v>34</v>
      </c>
      <c r="L2" s="5">
        <f>STANDARDIZE(K2,$K$307,$K$308)</f>
        <v>0.29954885358098426</v>
      </c>
      <c r="M2" s="4">
        <v>127</v>
      </c>
      <c r="N2" s="4">
        <f>(STANDARDIZE(M2,$M$307,$M$308))</f>
        <v>1.4046188188384707</v>
      </c>
      <c r="O2" s="4"/>
      <c r="P2" s="5"/>
      <c r="Q2" s="4"/>
      <c r="R2" s="5"/>
      <c r="S2" s="5">
        <f t="shared" ref="S2:S33" si="1">H2+J2+L2+N2+P2+R2</f>
        <v>2.5932274537008553</v>
      </c>
      <c r="T2" s="5">
        <f t="shared" ref="T2:T33" si="2">AVERAGE(H2,J2,L2,N2,P2,R2)</f>
        <v>0.64830686342521382</v>
      </c>
      <c r="Z2" t="s">
        <v>457</v>
      </c>
      <c r="AA2" t="s">
        <v>459</v>
      </c>
      <c r="AN2" s="9">
        <v>4</v>
      </c>
      <c r="AO2" s="10">
        <v>114</v>
      </c>
      <c r="AP2" s="11" t="s">
        <v>467</v>
      </c>
      <c r="AQ2" s="12" t="s">
        <v>225</v>
      </c>
    </row>
    <row r="3" spans="1:43" ht="15" customHeight="1" x14ac:dyDescent="0.25">
      <c r="A3">
        <v>2014</v>
      </c>
      <c r="B3" t="s">
        <v>301</v>
      </c>
      <c r="C3" t="s">
        <v>55</v>
      </c>
      <c r="D3" t="s">
        <v>34</v>
      </c>
      <c r="E3" s="4">
        <v>75.25</v>
      </c>
      <c r="F3" s="4">
        <v>220</v>
      </c>
      <c r="G3" s="4">
        <v>4.9400000000000004</v>
      </c>
      <c r="H3" s="5">
        <f t="shared" si="0"/>
        <v>-0.60360957059018372</v>
      </c>
      <c r="I3" s="4"/>
      <c r="J3" s="5"/>
      <c r="K3" s="4">
        <v>28</v>
      </c>
      <c r="L3" s="5">
        <f>STANDARDIZE(K3,$K$307,$K$308)</f>
        <v>-1.0481723304884121</v>
      </c>
      <c r="M3" s="4">
        <v>99</v>
      </c>
      <c r="N3" s="4">
        <f>(STANDARDIZE(M3,$M$307,$M$308))</f>
        <v>-1.7211285405012196</v>
      </c>
      <c r="O3" s="4">
        <v>4.34</v>
      </c>
      <c r="P3" s="5">
        <f>(STANDARDIZE(O3,$O$307,$O$308))*-1</f>
        <v>0.1160761333760148</v>
      </c>
      <c r="Q3" s="4"/>
      <c r="R3" s="5"/>
      <c r="S3" s="5">
        <f t="shared" si="1"/>
        <v>-3.2568343082038007</v>
      </c>
      <c r="T3" s="5">
        <f t="shared" si="2"/>
        <v>-0.81420857705095018</v>
      </c>
      <c r="Y3" t="s">
        <v>528</v>
      </c>
      <c r="Z3">
        <f>CORREL(S2:S305,U2:U305)</f>
        <v>-4.7457870181184317E-2</v>
      </c>
      <c r="AA3">
        <f>CORREL(S2:S305,W2:W305)</f>
        <v>-4.9943176964498646E-2</v>
      </c>
      <c r="AN3" s="6"/>
      <c r="AO3" s="10"/>
      <c r="AP3" s="11"/>
      <c r="AQ3" s="12"/>
    </row>
    <row r="4" spans="1:43" ht="15" customHeight="1" x14ac:dyDescent="0.25">
      <c r="A4">
        <v>2014</v>
      </c>
      <c r="B4" t="s">
        <v>131</v>
      </c>
      <c r="C4" t="s">
        <v>70</v>
      </c>
      <c r="D4" t="s">
        <v>132</v>
      </c>
      <c r="E4" s="4">
        <v>72.75</v>
      </c>
      <c r="F4" s="4">
        <v>285</v>
      </c>
      <c r="G4" s="4">
        <v>4.68</v>
      </c>
      <c r="H4" s="5">
        <f t="shared" si="0"/>
        <v>0.30250884000417411</v>
      </c>
      <c r="I4" s="4">
        <v>35</v>
      </c>
      <c r="J4" s="5">
        <f>(STANDARDIZE(I4,$I$307,$I$308))</f>
        <v>2.162173954405096</v>
      </c>
      <c r="K4" s="4">
        <v>32</v>
      </c>
      <c r="L4" s="5">
        <f>STANDARDIZE(K4,$K$307,$K$308)</f>
        <v>-0.1496915411088145</v>
      </c>
      <c r="M4" s="4">
        <v>115</v>
      </c>
      <c r="N4" s="4">
        <f>(STANDARDIZE(M4,$M$307,$M$308))</f>
        <v>6.5012807692889168E-2</v>
      </c>
      <c r="O4" s="4">
        <v>4.3899999999999997</v>
      </c>
      <c r="P4" s="5">
        <f>(STANDARDIZE(O4,$O$307,$O$308))*-1</f>
        <v>-8.6424286220737639E-2</v>
      </c>
      <c r="Q4" s="4">
        <v>7.11</v>
      </c>
      <c r="R4" s="5">
        <f>(STANDARDIZE(Q4,$Q$307,$Q$308))*-1</f>
        <v>0.33965216077744725</v>
      </c>
      <c r="S4" s="5">
        <f t="shared" si="1"/>
        <v>2.6332319355500546</v>
      </c>
      <c r="T4" s="5">
        <f t="shared" si="2"/>
        <v>0.43887198925834242</v>
      </c>
      <c r="U4" s="9">
        <v>1</v>
      </c>
      <c r="V4" s="24">
        <v>13</v>
      </c>
      <c r="W4" s="19">
        <f>RANK(V4,$V$2:$V307,1)</f>
        <v>13</v>
      </c>
      <c r="Y4" t="s">
        <v>529</v>
      </c>
      <c r="Z4">
        <f>CORREL(T2:T305,U2:U305)</f>
        <v>-1.8152679205610991E-2</v>
      </c>
      <c r="AA4">
        <f>CORREL(T2:T305,W2:W305)</f>
        <v>-2.4288853312156737E-2</v>
      </c>
      <c r="AN4" s="9"/>
      <c r="AO4" s="10"/>
      <c r="AP4" s="11"/>
      <c r="AQ4" s="12"/>
    </row>
    <row r="5" spans="1:43" ht="15" customHeight="1" x14ac:dyDescent="0.25">
      <c r="A5">
        <v>2014</v>
      </c>
      <c r="B5" t="s">
        <v>279</v>
      </c>
      <c r="C5" t="s">
        <v>98</v>
      </c>
      <c r="D5" t="s">
        <v>280</v>
      </c>
      <c r="E5" s="4">
        <v>77</v>
      </c>
      <c r="F5" s="4">
        <v>249</v>
      </c>
      <c r="G5" s="4">
        <v>4.76</v>
      </c>
      <c r="H5" s="5">
        <f t="shared" si="0"/>
        <v>2.3703175205910653E-2</v>
      </c>
      <c r="I5" s="4">
        <v>18</v>
      </c>
      <c r="J5" s="5">
        <f>(STANDARDIZE(I5,$I$307,$I$308))</f>
        <v>-0.33448657237539359</v>
      </c>
      <c r="K5" s="4"/>
      <c r="L5" s="5"/>
      <c r="M5" s="4"/>
      <c r="N5" s="4"/>
      <c r="O5" s="4"/>
      <c r="P5" s="5"/>
      <c r="Q5" s="4"/>
      <c r="R5" s="5"/>
      <c r="S5" s="5">
        <f t="shared" si="1"/>
        <v>-0.31078339716948294</v>
      </c>
      <c r="T5" s="5">
        <f t="shared" si="2"/>
        <v>-0.15539169858474147</v>
      </c>
      <c r="U5" s="9">
        <v>5</v>
      </c>
      <c r="V5" s="24">
        <v>150</v>
      </c>
      <c r="W5" s="19">
        <f>RANK(V5,$V$2:$V308,1)</f>
        <v>141</v>
      </c>
      <c r="AN5" s="9">
        <v>5</v>
      </c>
      <c r="AO5" s="10">
        <v>163</v>
      </c>
      <c r="AP5" s="11" t="s">
        <v>468</v>
      </c>
      <c r="AQ5" s="12" t="s">
        <v>282</v>
      </c>
    </row>
    <row r="6" spans="1:43" ht="15" customHeight="1" x14ac:dyDescent="0.25">
      <c r="A6">
        <v>2014</v>
      </c>
      <c r="B6" t="s">
        <v>218</v>
      </c>
      <c r="C6" t="s">
        <v>23</v>
      </c>
      <c r="D6" t="s">
        <v>34</v>
      </c>
      <c r="E6" s="4">
        <v>78</v>
      </c>
      <c r="F6" s="4">
        <v>257</v>
      </c>
      <c r="G6" s="4">
        <v>4.6900000000000004</v>
      </c>
      <c r="H6" s="5">
        <f t="shared" si="0"/>
        <v>0.26765813190438886</v>
      </c>
      <c r="I6" s="4"/>
      <c r="J6" s="5"/>
      <c r="K6" s="4">
        <v>38.5</v>
      </c>
      <c r="L6" s="5">
        <f t="shared" ref="L6:L22" si="3">STANDARDIZE(K6,$K$307,$K$308)</f>
        <v>1.3103397416330316</v>
      </c>
      <c r="M6" s="4">
        <v>116</v>
      </c>
      <c r="N6" s="4">
        <f t="shared" ref="N6:N14" si="4">(STANDARDIZE(M6,$M$307,$M$308))</f>
        <v>0.17664664195502094</v>
      </c>
      <c r="O6" s="4"/>
      <c r="P6" s="5"/>
      <c r="Q6" s="4"/>
      <c r="R6" s="5"/>
      <c r="S6" s="5">
        <f t="shared" si="1"/>
        <v>1.7546445154924415</v>
      </c>
      <c r="T6" s="5">
        <f t="shared" si="2"/>
        <v>0.58488150516414716</v>
      </c>
      <c r="AN6" s="9"/>
      <c r="AO6" s="10"/>
      <c r="AP6" s="11"/>
      <c r="AQ6" s="12"/>
    </row>
    <row r="7" spans="1:43" ht="15" customHeight="1" x14ac:dyDescent="0.25">
      <c r="A7">
        <v>2014</v>
      </c>
      <c r="B7" t="s">
        <v>127</v>
      </c>
      <c r="C7" t="s">
        <v>7</v>
      </c>
      <c r="D7" t="s">
        <v>128</v>
      </c>
      <c r="E7" s="4">
        <v>72</v>
      </c>
      <c r="F7" s="4">
        <v>212</v>
      </c>
      <c r="G7" s="4">
        <v>4.6399999999999997</v>
      </c>
      <c r="H7" s="5">
        <f t="shared" si="0"/>
        <v>0.44191167240330587</v>
      </c>
      <c r="I7" s="4">
        <v>14</v>
      </c>
      <c r="J7" s="5">
        <f>(STANDARDIZE(I7,$I$307,$I$308))</f>
        <v>-0.92193610808844995</v>
      </c>
      <c r="K7" s="4">
        <v>32</v>
      </c>
      <c r="L7" s="5">
        <f t="shared" si="3"/>
        <v>-0.1496915411088145</v>
      </c>
      <c r="M7" s="4">
        <v>111</v>
      </c>
      <c r="N7" s="4">
        <f t="shared" si="4"/>
        <v>-0.38152252935563802</v>
      </c>
      <c r="O7" s="4">
        <v>4.5</v>
      </c>
      <c r="P7" s="5">
        <f t="shared" ref="P7:P14" si="5">(STANDARDIZE(O7,$O$307,$O$308))*-1</f>
        <v>-0.53192520933359588</v>
      </c>
      <c r="Q7" s="4">
        <v>7.55</v>
      </c>
      <c r="R7" s="5">
        <f t="shared" ref="R7:R14" si="6">(STANDARDIZE(Q7,$Q$307,$Q$308))*-1</f>
        <v>-0.74812564462391817</v>
      </c>
      <c r="S7" s="5">
        <f t="shared" si="1"/>
        <v>-2.2912893601071107</v>
      </c>
      <c r="T7" s="5">
        <f t="shared" si="2"/>
        <v>-0.38188156001785178</v>
      </c>
      <c r="U7" s="9">
        <v>7</v>
      </c>
      <c r="V7" s="24">
        <v>248</v>
      </c>
      <c r="W7" s="19">
        <f>RANK(V7,$V$2:$V310,1)</f>
        <v>199</v>
      </c>
      <c r="AN7" s="9">
        <v>5</v>
      </c>
      <c r="AO7" s="10">
        <v>164</v>
      </c>
      <c r="AP7" s="11" t="s">
        <v>469</v>
      </c>
      <c r="AQ7" s="12" t="s">
        <v>34</v>
      </c>
    </row>
    <row r="8" spans="1:43" ht="15" customHeight="1" x14ac:dyDescent="0.25">
      <c r="A8">
        <v>2014</v>
      </c>
      <c r="B8" t="s">
        <v>435</v>
      </c>
      <c r="C8" t="s">
        <v>2</v>
      </c>
      <c r="D8" t="s">
        <v>436</v>
      </c>
      <c r="E8" s="4">
        <v>69</v>
      </c>
      <c r="F8" s="4">
        <v>202</v>
      </c>
      <c r="G8" s="4">
        <v>4.43</v>
      </c>
      <c r="H8" s="5">
        <f t="shared" si="0"/>
        <v>1.1737765424987467</v>
      </c>
      <c r="I8" s="4">
        <v>10</v>
      </c>
      <c r="J8" s="5">
        <f>(STANDARDIZE(I8,$I$307,$I$308))</f>
        <v>-1.5093856438015063</v>
      </c>
      <c r="K8" s="4">
        <v>37.5</v>
      </c>
      <c r="L8" s="5">
        <f t="shared" si="3"/>
        <v>1.0857195442881322</v>
      </c>
      <c r="M8" s="4">
        <v>123</v>
      </c>
      <c r="N8" s="4">
        <f t="shared" si="4"/>
        <v>0.95808348178994351</v>
      </c>
      <c r="O8" s="4">
        <v>4.21</v>
      </c>
      <c r="P8" s="5">
        <f t="shared" si="5"/>
        <v>0.64257722432757258</v>
      </c>
      <c r="Q8" s="4">
        <v>7</v>
      </c>
      <c r="R8" s="5">
        <f t="shared" si="6"/>
        <v>0.61159661212778971</v>
      </c>
      <c r="S8" s="5">
        <f t="shared" si="1"/>
        <v>2.9623677612306785</v>
      </c>
      <c r="T8" s="5">
        <f t="shared" si="2"/>
        <v>0.49372796020511306</v>
      </c>
      <c r="AN8" s="9"/>
      <c r="AO8" s="10"/>
      <c r="AP8" s="11"/>
      <c r="AQ8" s="12"/>
    </row>
    <row r="9" spans="1:43" ht="15" customHeight="1" x14ac:dyDescent="0.25">
      <c r="A9">
        <v>2014</v>
      </c>
      <c r="B9" t="s">
        <v>46</v>
      </c>
      <c r="C9" t="s">
        <v>16</v>
      </c>
      <c r="D9" t="s">
        <v>30</v>
      </c>
      <c r="E9" s="4">
        <v>74.38</v>
      </c>
      <c r="F9" s="4">
        <v>223</v>
      </c>
      <c r="G9" s="4">
        <v>4.63</v>
      </c>
      <c r="H9" s="5">
        <f t="shared" si="0"/>
        <v>0.47676238050308806</v>
      </c>
      <c r="I9" s="4">
        <v>13</v>
      </c>
      <c r="J9" s="5">
        <f>(STANDARDIZE(I9,$I$307,$I$308))</f>
        <v>-1.068798492016714</v>
      </c>
      <c r="K9" s="4">
        <v>32</v>
      </c>
      <c r="L9" s="5">
        <f t="shared" si="3"/>
        <v>-0.1496915411088145</v>
      </c>
      <c r="M9" s="4">
        <v>121</v>
      </c>
      <c r="N9" s="4">
        <f t="shared" si="4"/>
        <v>0.73481581326567991</v>
      </c>
      <c r="O9" s="4">
        <v>4.5</v>
      </c>
      <c r="P9" s="5">
        <f t="shared" si="5"/>
        <v>-0.53192520933359588</v>
      </c>
      <c r="Q9" s="4">
        <v>7.15</v>
      </c>
      <c r="R9" s="5">
        <f t="shared" si="6"/>
        <v>0.24076326937732295</v>
      </c>
      <c r="S9" s="5">
        <f t="shared" si="1"/>
        <v>-0.29807377931303336</v>
      </c>
      <c r="T9" s="5">
        <f t="shared" si="2"/>
        <v>-4.9678963218838891E-2</v>
      </c>
      <c r="U9" s="9">
        <v>6</v>
      </c>
      <c r="V9" s="24">
        <v>181</v>
      </c>
      <c r="W9" s="19">
        <f>RANK(V9,$V$2:$V312,1)</f>
        <v>162</v>
      </c>
      <c r="AN9" s="9"/>
      <c r="AO9" s="10"/>
      <c r="AP9" s="11"/>
      <c r="AQ9" s="12"/>
    </row>
    <row r="10" spans="1:43" ht="15" customHeight="1" x14ac:dyDescent="0.25">
      <c r="A10">
        <v>2014</v>
      </c>
      <c r="B10" t="s">
        <v>221</v>
      </c>
      <c r="C10" t="s">
        <v>2</v>
      </c>
      <c r="D10" t="s">
        <v>210</v>
      </c>
      <c r="E10" s="4">
        <v>73.25</v>
      </c>
      <c r="F10" s="4">
        <v>198</v>
      </c>
      <c r="G10" s="4">
        <v>4.55</v>
      </c>
      <c r="H10" s="5">
        <f t="shared" si="0"/>
        <v>0.75556804530135147</v>
      </c>
      <c r="I10" s="4">
        <v>14</v>
      </c>
      <c r="J10" s="5">
        <f>(STANDARDIZE(I10,$I$307,$I$308))</f>
        <v>-0.92193610808844995</v>
      </c>
      <c r="K10" s="4">
        <v>31</v>
      </c>
      <c r="L10" s="5">
        <f t="shared" si="3"/>
        <v>-0.3743117384537139</v>
      </c>
      <c r="M10" s="4">
        <v>120</v>
      </c>
      <c r="N10" s="4">
        <f t="shared" si="4"/>
        <v>0.6231819790035481</v>
      </c>
      <c r="O10" s="4">
        <v>4.5</v>
      </c>
      <c r="P10" s="5">
        <f t="shared" si="5"/>
        <v>-0.53192520933359588</v>
      </c>
      <c r="Q10" s="4">
        <v>7.23</v>
      </c>
      <c r="R10" s="5">
        <f t="shared" si="6"/>
        <v>4.2985486577074281E-2</v>
      </c>
      <c r="S10" s="5">
        <f t="shared" si="1"/>
        <v>-0.40643754499378587</v>
      </c>
      <c r="T10" s="5">
        <f t="shared" si="2"/>
        <v>-6.773959083229765E-2</v>
      </c>
      <c r="AN10" s="9"/>
      <c r="AO10" s="10"/>
      <c r="AP10" s="11"/>
      <c r="AQ10" s="12"/>
    </row>
    <row r="11" spans="1:43" ht="15" customHeight="1" x14ac:dyDescent="0.25">
      <c r="A11">
        <v>2014</v>
      </c>
      <c r="B11" t="s">
        <v>359</v>
      </c>
      <c r="C11" t="s">
        <v>2</v>
      </c>
      <c r="D11" t="s">
        <v>247</v>
      </c>
      <c r="E11" s="4">
        <v>74.63</v>
      </c>
      <c r="F11" s="4">
        <v>220</v>
      </c>
      <c r="G11" s="4">
        <v>4.5999999999999996</v>
      </c>
      <c r="H11" s="5">
        <f t="shared" si="0"/>
        <v>0.58131450480243763</v>
      </c>
      <c r="I11" s="4"/>
      <c r="J11" s="5"/>
      <c r="K11" s="4">
        <v>39</v>
      </c>
      <c r="L11" s="5">
        <f t="shared" si="3"/>
        <v>1.4226498403054813</v>
      </c>
      <c r="M11" s="4">
        <v>126</v>
      </c>
      <c r="N11" s="4">
        <f t="shared" si="4"/>
        <v>1.2929849845763388</v>
      </c>
      <c r="O11" s="4">
        <v>4</v>
      </c>
      <c r="P11" s="5">
        <f t="shared" si="5"/>
        <v>1.4930789866339358</v>
      </c>
      <c r="Q11" s="4">
        <v>7</v>
      </c>
      <c r="R11" s="5">
        <f t="shared" si="6"/>
        <v>0.61159661212778971</v>
      </c>
      <c r="S11" s="5">
        <f t="shared" si="1"/>
        <v>5.4016249284459832</v>
      </c>
      <c r="T11" s="5">
        <f t="shared" si="2"/>
        <v>1.0803249856891965</v>
      </c>
      <c r="U11" s="9">
        <v>2</v>
      </c>
      <c r="V11" s="24">
        <v>61</v>
      </c>
      <c r="W11" s="19">
        <f>RANK(V11,$V$2:$V314,1)</f>
        <v>60</v>
      </c>
      <c r="AN11" s="9"/>
      <c r="AO11" s="10"/>
      <c r="AP11" s="11"/>
      <c r="AQ11" s="12"/>
    </row>
    <row r="12" spans="1:43" ht="15" customHeight="1" x14ac:dyDescent="0.25">
      <c r="A12">
        <v>2014</v>
      </c>
      <c r="B12" t="s">
        <v>197</v>
      </c>
      <c r="C12" t="s">
        <v>10</v>
      </c>
      <c r="D12" t="s">
        <v>58</v>
      </c>
      <c r="E12" s="4">
        <v>70.38</v>
      </c>
      <c r="F12" s="4">
        <v>188</v>
      </c>
      <c r="G12" s="4">
        <v>4.5</v>
      </c>
      <c r="H12" s="5">
        <f t="shared" si="0"/>
        <v>0.92982158580026542</v>
      </c>
      <c r="I12" s="4">
        <v>15</v>
      </c>
      <c r="J12" s="5">
        <f>(STANDARDIZE(I12,$I$307,$I$308))</f>
        <v>-0.77507372416018583</v>
      </c>
      <c r="K12" s="4">
        <v>35.5</v>
      </c>
      <c r="L12" s="5">
        <f t="shared" si="3"/>
        <v>0.6364791495983334</v>
      </c>
      <c r="M12" s="4">
        <v>117</v>
      </c>
      <c r="N12" s="4">
        <f t="shared" si="4"/>
        <v>0.28828047621715275</v>
      </c>
      <c r="O12" s="4">
        <v>4.2699999999999996</v>
      </c>
      <c r="P12" s="5">
        <f t="shared" si="5"/>
        <v>0.39957672081147039</v>
      </c>
      <c r="Q12" s="4">
        <v>7.14</v>
      </c>
      <c r="R12" s="5">
        <f t="shared" si="6"/>
        <v>0.26548549222735568</v>
      </c>
      <c r="S12" s="5">
        <f t="shared" si="1"/>
        <v>1.7445697004943919</v>
      </c>
      <c r="T12" s="5">
        <f t="shared" si="2"/>
        <v>0.29076161674906531</v>
      </c>
      <c r="U12" s="9">
        <v>7</v>
      </c>
      <c r="V12" s="24">
        <v>216</v>
      </c>
      <c r="W12" s="19">
        <f>RANK(V12,$V$2:$V315,1)</f>
        <v>185</v>
      </c>
      <c r="AN12" s="9">
        <v>6</v>
      </c>
      <c r="AO12" s="10">
        <v>203</v>
      </c>
      <c r="AP12" s="11" t="s">
        <v>471</v>
      </c>
      <c r="AQ12" s="12" t="s">
        <v>15</v>
      </c>
    </row>
    <row r="13" spans="1:43" ht="15" customHeight="1" x14ac:dyDescent="0.25">
      <c r="A13">
        <v>2014</v>
      </c>
      <c r="B13" t="s">
        <v>431</v>
      </c>
      <c r="C13" t="s">
        <v>16</v>
      </c>
      <c r="D13" t="s">
        <v>142</v>
      </c>
      <c r="E13" s="4">
        <v>71.38</v>
      </c>
      <c r="F13" s="4">
        <v>230</v>
      </c>
      <c r="G13" s="4">
        <v>4.5599999999999996</v>
      </c>
      <c r="H13" s="5">
        <f t="shared" si="0"/>
        <v>0.72071733720156939</v>
      </c>
      <c r="I13" s="4"/>
      <c r="J13" s="5"/>
      <c r="K13" s="4">
        <v>38</v>
      </c>
      <c r="L13" s="5">
        <f t="shared" si="3"/>
        <v>1.1980296429605819</v>
      </c>
      <c r="M13" s="4">
        <v>128</v>
      </c>
      <c r="N13" s="4">
        <f t="shared" si="4"/>
        <v>1.5162526531006024</v>
      </c>
      <c r="O13" s="4">
        <v>4.0599999999999996</v>
      </c>
      <c r="P13" s="5">
        <f t="shared" si="5"/>
        <v>1.2500784831178335</v>
      </c>
      <c r="Q13" s="4">
        <v>7.27</v>
      </c>
      <c r="R13" s="5">
        <f t="shared" si="6"/>
        <v>-5.5903404823047856E-2</v>
      </c>
      <c r="S13" s="5">
        <f t="shared" si="1"/>
        <v>4.6291747115575399</v>
      </c>
      <c r="T13" s="5">
        <f t="shared" si="2"/>
        <v>0.92583494231150798</v>
      </c>
      <c r="U13" s="9">
        <v>4</v>
      </c>
      <c r="V13" s="24">
        <v>113</v>
      </c>
      <c r="W13" s="19">
        <f>RANK(V13,$V$2:$V316,1)</f>
        <v>108</v>
      </c>
      <c r="AN13" s="6"/>
      <c r="AO13" s="10"/>
      <c r="AP13" s="11"/>
      <c r="AQ13" s="12"/>
    </row>
    <row r="14" spans="1:43" ht="15" customHeight="1" x14ac:dyDescent="0.25">
      <c r="A14">
        <v>2014</v>
      </c>
      <c r="B14" t="s">
        <v>27</v>
      </c>
      <c r="C14" t="s">
        <v>23</v>
      </c>
      <c r="D14" t="s">
        <v>28</v>
      </c>
      <c r="E14" s="4">
        <v>76.88</v>
      </c>
      <c r="F14" s="4">
        <v>255</v>
      </c>
      <c r="G14" s="4">
        <v>4.66</v>
      </c>
      <c r="H14" s="5">
        <f t="shared" si="0"/>
        <v>0.37221025620373843</v>
      </c>
      <c r="I14" s="4">
        <v>15</v>
      </c>
      <c r="J14" s="5">
        <f>(STANDARDIZE(I14,$I$307,$I$308))</f>
        <v>-0.77507372416018583</v>
      </c>
      <c r="K14" s="4">
        <v>34.5</v>
      </c>
      <c r="L14" s="5">
        <f t="shared" si="3"/>
        <v>0.411858952253434</v>
      </c>
      <c r="M14" s="4">
        <v>117</v>
      </c>
      <c r="N14" s="4">
        <f t="shared" si="4"/>
        <v>0.28828047621715275</v>
      </c>
      <c r="O14" s="4">
        <v>4.1900000000000004</v>
      </c>
      <c r="P14" s="5">
        <f t="shared" si="5"/>
        <v>0.72357739216627215</v>
      </c>
      <c r="Q14" s="4">
        <v>6.82</v>
      </c>
      <c r="R14" s="5">
        <f t="shared" si="6"/>
        <v>1.0565966234283481</v>
      </c>
      <c r="S14" s="5">
        <f t="shared" si="1"/>
        <v>2.0774499761087597</v>
      </c>
      <c r="T14" s="5">
        <f t="shared" si="2"/>
        <v>0.34624166268479328</v>
      </c>
      <c r="U14" s="9">
        <v>1</v>
      </c>
      <c r="V14" s="24">
        <v>9</v>
      </c>
      <c r="W14" s="19">
        <f>RANK(V14,$V$2:$V317,1)</f>
        <v>9</v>
      </c>
      <c r="AN14" s="9"/>
      <c r="AO14" s="10"/>
      <c r="AP14" s="11"/>
      <c r="AQ14" s="12"/>
    </row>
    <row r="15" spans="1:43" ht="15" customHeight="1" x14ac:dyDescent="0.25">
      <c r="A15">
        <v>2014</v>
      </c>
      <c r="B15" t="s">
        <v>122</v>
      </c>
      <c r="C15" t="s">
        <v>2</v>
      </c>
      <c r="D15" t="s">
        <v>123</v>
      </c>
      <c r="E15" s="4">
        <v>76.5</v>
      </c>
      <c r="F15" s="4">
        <v>235</v>
      </c>
      <c r="G15" s="4">
        <v>4.7699999999999996</v>
      </c>
      <c r="H15" s="5">
        <f t="shared" si="0"/>
        <v>-1.1147532893871508E-2</v>
      </c>
      <c r="I15" s="4"/>
      <c r="J15" s="5"/>
      <c r="K15" s="4">
        <v>32.5</v>
      </c>
      <c r="L15" s="5">
        <f t="shared" si="3"/>
        <v>-3.7381442436364792E-2</v>
      </c>
      <c r="M15" s="4"/>
      <c r="N15" s="4"/>
      <c r="O15" s="4"/>
      <c r="P15" s="5"/>
      <c r="Q15" s="4"/>
      <c r="R15" s="5"/>
      <c r="S15" s="5">
        <f t="shared" si="1"/>
        <v>-4.8528975330236299E-2</v>
      </c>
      <c r="T15" s="5">
        <f t="shared" si="2"/>
        <v>-2.4264487665118149E-2</v>
      </c>
      <c r="AN15" s="9"/>
      <c r="AO15" s="10"/>
      <c r="AP15" s="11"/>
      <c r="AQ15" s="12"/>
    </row>
    <row r="16" spans="1:43" ht="15" customHeight="1" x14ac:dyDescent="0.25">
      <c r="A16">
        <v>2014</v>
      </c>
      <c r="B16" t="s">
        <v>215</v>
      </c>
      <c r="C16" t="s">
        <v>23</v>
      </c>
      <c r="D16" t="s">
        <v>51</v>
      </c>
      <c r="E16" s="4">
        <v>72.38</v>
      </c>
      <c r="F16" s="4">
        <v>240</v>
      </c>
      <c r="G16" s="4">
        <v>4.74</v>
      </c>
      <c r="H16" s="5">
        <f t="shared" si="0"/>
        <v>9.3404591405474982E-2</v>
      </c>
      <c r="I16" s="4">
        <v>23</v>
      </c>
      <c r="J16" s="5">
        <f t="shared" ref="J16:J27" si="7">(STANDARDIZE(I16,$I$307,$I$308))</f>
        <v>0.39982534726592694</v>
      </c>
      <c r="K16" s="4">
        <v>31.5</v>
      </c>
      <c r="L16" s="5">
        <f t="shared" si="3"/>
        <v>-0.26200163978126417</v>
      </c>
      <c r="M16" s="4">
        <v>115</v>
      </c>
      <c r="N16" s="4">
        <f>(STANDARDIZE(M16,$M$307,$M$308))</f>
        <v>6.5012807692889168E-2</v>
      </c>
      <c r="O16" s="4">
        <v>4.45</v>
      </c>
      <c r="P16" s="5">
        <f>(STANDARDIZE(O16,$O$307,$O$308))*-1</f>
        <v>-0.32942478973684347</v>
      </c>
      <c r="Q16" s="4">
        <v>7.15</v>
      </c>
      <c r="R16" s="5">
        <f>(STANDARDIZE(Q16,$Q$307,$Q$308))*-1</f>
        <v>0.24076326937732295</v>
      </c>
      <c r="S16" s="5">
        <f t="shared" si="1"/>
        <v>0.20757958622350642</v>
      </c>
      <c r="T16" s="5">
        <f t="shared" si="2"/>
        <v>3.4596597703917736E-2</v>
      </c>
      <c r="U16" s="9">
        <v>4</v>
      </c>
      <c r="V16" s="24">
        <v>119</v>
      </c>
      <c r="W16" s="19">
        <f>RANK(V16,$V$2:$V319,1)</f>
        <v>113</v>
      </c>
      <c r="AN16" s="9"/>
      <c r="AO16" s="10"/>
      <c r="AP16" s="11"/>
      <c r="AQ16" s="12"/>
    </row>
    <row r="17" spans="1:43" ht="15" customHeight="1" x14ac:dyDescent="0.25">
      <c r="A17">
        <v>2014</v>
      </c>
      <c r="B17" t="s">
        <v>240</v>
      </c>
      <c r="C17" t="s">
        <v>70</v>
      </c>
      <c r="D17" t="s">
        <v>30</v>
      </c>
      <c r="E17" s="4">
        <v>74.5</v>
      </c>
      <c r="F17" s="4">
        <v>308</v>
      </c>
      <c r="G17" s="4">
        <v>5.24</v>
      </c>
      <c r="H17" s="5">
        <f t="shared" si="0"/>
        <v>-1.6491308135836702</v>
      </c>
      <c r="I17" s="4">
        <v>20</v>
      </c>
      <c r="J17" s="5">
        <f t="shared" si="7"/>
        <v>-4.0761804518865366E-2</v>
      </c>
      <c r="K17" s="4">
        <v>24.5</v>
      </c>
      <c r="L17" s="5">
        <f t="shared" si="3"/>
        <v>-1.8343430211955598</v>
      </c>
      <c r="M17" s="4">
        <v>101</v>
      </c>
      <c r="N17" s="4">
        <f>(STANDARDIZE(M17,$M$307,$M$308))</f>
        <v>-1.4978608719769559</v>
      </c>
      <c r="O17" s="4">
        <v>4.83</v>
      </c>
      <c r="P17" s="5">
        <f>(STANDARDIZE(O17,$O$307,$O$308))*-1</f>
        <v>-1.8684279786721671</v>
      </c>
      <c r="Q17" s="4">
        <v>7.93</v>
      </c>
      <c r="R17" s="5">
        <f>(STANDARDIZE(Q17,$Q$307,$Q$308))*-1</f>
        <v>-1.6875701129250982</v>
      </c>
      <c r="S17" s="5">
        <f t="shared" si="1"/>
        <v>-8.5780946028723157</v>
      </c>
      <c r="T17" s="5">
        <f t="shared" si="2"/>
        <v>-1.4296824338120526</v>
      </c>
      <c r="AN17" s="9">
        <v>2</v>
      </c>
      <c r="AO17" s="10">
        <v>38</v>
      </c>
      <c r="AP17" s="11" t="s">
        <v>370</v>
      </c>
      <c r="AQ17" s="12" t="s">
        <v>365</v>
      </c>
    </row>
    <row r="18" spans="1:43" ht="15" customHeight="1" x14ac:dyDescent="0.25">
      <c r="A18">
        <v>2014</v>
      </c>
      <c r="B18" t="s">
        <v>154</v>
      </c>
      <c r="C18" t="s">
        <v>10</v>
      </c>
      <c r="D18" t="s">
        <v>155</v>
      </c>
      <c r="E18" s="4">
        <v>71.63</v>
      </c>
      <c r="F18" s="4">
        <v>213</v>
      </c>
      <c r="G18" s="4">
        <v>4.59</v>
      </c>
      <c r="H18" s="5">
        <f t="shared" si="0"/>
        <v>0.61616521290221982</v>
      </c>
      <c r="I18" s="4">
        <v>17</v>
      </c>
      <c r="J18" s="5">
        <f t="shared" si="7"/>
        <v>-0.48134895630365765</v>
      </c>
      <c r="K18" s="4">
        <v>35</v>
      </c>
      <c r="L18" s="5">
        <f t="shared" si="3"/>
        <v>0.52416905092588373</v>
      </c>
      <c r="M18" s="4">
        <v>116</v>
      </c>
      <c r="N18" s="4">
        <f>(STANDARDIZE(M18,$M$307,$M$308))</f>
        <v>0.17664664195502094</v>
      </c>
      <c r="O18" s="4">
        <v>4.13</v>
      </c>
      <c r="P18" s="5">
        <f>(STANDARDIZE(O18,$O$307,$O$308))*-1</f>
        <v>0.96657789568237795</v>
      </c>
      <c r="Q18" s="4">
        <v>7.05</v>
      </c>
      <c r="R18" s="5">
        <f>(STANDARDIZE(Q18,$Q$307,$Q$308))*-1</f>
        <v>0.48798549787763484</v>
      </c>
      <c r="S18" s="5">
        <f t="shared" si="1"/>
        <v>2.2901953430394797</v>
      </c>
      <c r="T18" s="5">
        <f t="shared" si="2"/>
        <v>0.38169922383991328</v>
      </c>
      <c r="U18" s="9">
        <v>6</v>
      </c>
      <c r="V18" s="24">
        <v>182</v>
      </c>
      <c r="W18" s="19">
        <f>RANK(V18,$V$2:$V321,1)</f>
        <v>163</v>
      </c>
      <c r="AN18" s="9">
        <v>5</v>
      </c>
      <c r="AO18" s="10">
        <v>151</v>
      </c>
      <c r="AP18" s="11" t="s">
        <v>433</v>
      </c>
      <c r="AQ18" s="12" t="s">
        <v>434</v>
      </c>
    </row>
    <row r="19" spans="1:43" ht="15" customHeight="1" x14ac:dyDescent="0.25">
      <c r="A19">
        <v>2014</v>
      </c>
      <c r="B19" t="s">
        <v>14</v>
      </c>
      <c r="C19" t="s">
        <v>16</v>
      </c>
      <c r="D19" t="s">
        <v>15</v>
      </c>
      <c r="E19" s="4">
        <v>70.13</v>
      </c>
      <c r="F19" s="4">
        <v>225</v>
      </c>
      <c r="G19" s="4">
        <v>4.82</v>
      </c>
      <c r="H19" s="5">
        <f t="shared" si="0"/>
        <v>-0.1854010733927885</v>
      </c>
      <c r="I19" s="4">
        <v>20</v>
      </c>
      <c r="J19" s="5">
        <f t="shared" si="7"/>
        <v>-4.0761804518865366E-2</v>
      </c>
      <c r="K19" s="4">
        <v>29.5</v>
      </c>
      <c r="L19" s="5">
        <f t="shared" si="3"/>
        <v>-0.71124203447106293</v>
      </c>
      <c r="M19" s="4">
        <v>104</v>
      </c>
      <c r="N19" s="4">
        <f>(STANDARDIZE(M19,$M$307,$M$308))</f>
        <v>-1.1629593691905604</v>
      </c>
      <c r="O19" s="4">
        <v>4.49</v>
      </c>
      <c r="P19" s="5">
        <f>(STANDARDIZE(O19,$O$307,$O$308))*-1</f>
        <v>-0.4914251254142461</v>
      </c>
      <c r="Q19" s="4">
        <v>7.24</v>
      </c>
      <c r="R19" s="5">
        <f>(STANDARDIZE(Q19,$Q$307,$Q$308))*-1</f>
        <v>1.8263263727043746E-2</v>
      </c>
      <c r="S19" s="5">
        <f t="shared" si="1"/>
        <v>-2.5735261432604797</v>
      </c>
      <c r="T19" s="5">
        <f t="shared" si="2"/>
        <v>-0.42892102387674663</v>
      </c>
      <c r="AN19" s="9"/>
      <c r="AO19" s="10"/>
      <c r="AP19" s="11"/>
      <c r="AQ19" s="12"/>
    </row>
    <row r="20" spans="1:43" ht="15" customHeight="1" x14ac:dyDescent="0.25">
      <c r="A20">
        <v>2014</v>
      </c>
      <c r="B20" t="s">
        <v>353</v>
      </c>
      <c r="C20" t="s">
        <v>45</v>
      </c>
      <c r="D20" t="s">
        <v>175</v>
      </c>
      <c r="E20" s="4">
        <v>77.75</v>
      </c>
      <c r="F20" s="4">
        <v>336</v>
      </c>
      <c r="G20" s="4">
        <v>5.3</v>
      </c>
      <c r="H20" s="5">
        <f t="shared" si="0"/>
        <v>-1.8582350621823662</v>
      </c>
      <c r="I20" s="4">
        <v>36</v>
      </c>
      <c r="J20" s="5">
        <f t="shared" si="7"/>
        <v>2.3090363383333603</v>
      </c>
      <c r="K20" s="4">
        <v>24.5</v>
      </c>
      <c r="L20" s="5">
        <f t="shared" si="3"/>
        <v>-1.8343430211955598</v>
      </c>
      <c r="M20" s="4"/>
      <c r="N20" s="4"/>
      <c r="O20" s="4"/>
      <c r="P20" s="5"/>
      <c r="Q20" s="4"/>
      <c r="R20" s="5"/>
      <c r="S20" s="5">
        <f t="shared" si="1"/>
        <v>-1.3835417450445657</v>
      </c>
      <c r="T20" s="5">
        <f t="shared" si="2"/>
        <v>-0.46118058168152193</v>
      </c>
      <c r="AN20" s="9">
        <v>7</v>
      </c>
      <c r="AO20" s="10">
        <v>224</v>
      </c>
      <c r="AP20" s="11" t="s">
        <v>472</v>
      </c>
      <c r="AQ20" s="12" t="s">
        <v>1</v>
      </c>
    </row>
    <row r="21" spans="1:43" ht="15" customHeight="1" x14ac:dyDescent="0.25">
      <c r="A21">
        <v>2014</v>
      </c>
      <c r="B21" t="s">
        <v>281</v>
      </c>
      <c r="C21" t="s">
        <v>13</v>
      </c>
      <c r="D21" t="s">
        <v>282</v>
      </c>
      <c r="E21" s="4">
        <v>76.63</v>
      </c>
      <c r="F21" s="4">
        <v>258</v>
      </c>
      <c r="G21" s="4">
        <v>4.82</v>
      </c>
      <c r="H21" s="5">
        <f t="shared" si="0"/>
        <v>-0.1854010733927885</v>
      </c>
      <c r="I21" s="4">
        <v>28</v>
      </c>
      <c r="J21" s="5">
        <f t="shared" si="7"/>
        <v>1.1341372669072474</v>
      </c>
      <c r="K21" s="4">
        <v>29.5</v>
      </c>
      <c r="L21" s="5">
        <f t="shared" si="3"/>
        <v>-0.71124203447106293</v>
      </c>
      <c r="M21" s="4">
        <v>115</v>
      </c>
      <c r="N21" s="4">
        <f>(STANDARDIZE(M21,$M$307,$M$308))</f>
        <v>6.5012807692889168E-2</v>
      </c>
      <c r="O21" s="4">
        <v>4.3499999999999996</v>
      </c>
      <c r="P21" s="5">
        <f>(STANDARDIZE(O21,$O$307,$O$308))*-1</f>
        <v>7.5576049456665031E-2</v>
      </c>
      <c r="Q21" s="4">
        <v>7.38</v>
      </c>
      <c r="R21" s="5">
        <f>(STANDARDIZE(Q21,$Q$307,$Q$308))*-1</f>
        <v>-0.3278478561733903</v>
      </c>
      <c r="S21" s="5">
        <f t="shared" si="1"/>
        <v>5.023516001955991E-2</v>
      </c>
      <c r="T21" s="5">
        <f t="shared" si="2"/>
        <v>8.3725266699266523E-3</v>
      </c>
      <c r="U21" s="9">
        <v>5</v>
      </c>
      <c r="V21" s="24">
        <v>155</v>
      </c>
      <c r="W21" s="19">
        <f>RANK(V21,$V$2:$V324,1)</f>
        <v>145</v>
      </c>
      <c r="AN21" s="9">
        <v>7</v>
      </c>
      <c r="AO21" s="10">
        <v>231</v>
      </c>
      <c r="AP21" s="11" t="s">
        <v>473</v>
      </c>
      <c r="AQ21" s="12" t="s">
        <v>164</v>
      </c>
    </row>
    <row r="22" spans="1:43" ht="15" customHeight="1" x14ac:dyDescent="0.25">
      <c r="A22">
        <v>2014</v>
      </c>
      <c r="B22" t="s">
        <v>170</v>
      </c>
      <c r="C22" t="s">
        <v>2</v>
      </c>
      <c r="D22" t="s">
        <v>171</v>
      </c>
      <c r="E22" s="4">
        <v>70.63</v>
      </c>
      <c r="F22" s="4">
        <v>189</v>
      </c>
      <c r="G22" s="4">
        <v>4.5599999999999996</v>
      </c>
      <c r="H22" s="5">
        <f t="shared" si="0"/>
        <v>0.72071733720156939</v>
      </c>
      <c r="I22" s="4">
        <v>7</v>
      </c>
      <c r="J22" s="5">
        <f t="shared" si="7"/>
        <v>-1.9499727955862987</v>
      </c>
      <c r="K22" s="4">
        <v>36</v>
      </c>
      <c r="L22" s="5">
        <f t="shared" si="3"/>
        <v>0.74878924827078308</v>
      </c>
      <c r="M22" s="4">
        <v>123</v>
      </c>
      <c r="N22" s="4">
        <f>(STANDARDIZE(M22,$M$307,$M$308))</f>
        <v>0.95808348178994351</v>
      </c>
      <c r="O22" s="4">
        <v>4.33</v>
      </c>
      <c r="P22" s="5">
        <f>(STANDARDIZE(O22,$O$307,$O$308))*-1</f>
        <v>0.15657621729536456</v>
      </c>
      <c r="Q22" s="4">
        <v>7.07</v>
      </c>
      <c r="R22" s="5">
        <f>(STANDARDIZE(Q22,$Q$307,$Q$308))*-1</f>
        <v>0.43854105217757161</v>
      </c>
      <c r="S22" s="5">
        <f t="shared" si="1"/>
        <v>1.0727345411489335</v>
      </c>
      <c r="T22" s="5">
        <f t="shared" si="2"/>
        <v>0.17878909019148892</v>
      </c>
      <c r="AN22" s="9"/>
      <c r="AO22" s="10"/>
      <c r="AP22" s="11"/>
      <c r="AQ22" s="12"/>
    </row>
    <row r="23" spans="1:43" ht="15" customHeight="1" x14ac:dyDescent="0.25">
      <c r="A23">
        <v>2014</v>
      </c>
      <c r="B23" t="s">
        <v>370</v>
      </c>
      <c r="C23" t="s">
        <v>13</v>
      </c>
      <c r="D23" t="s">
        <v>365</v>
      </c>
      <c r="E23" s="4">
        <v>77.5</v>
      </c>
      <c r="F23" s="4">
        <v>262</v>
      </c>
      <c r="G23" s="4">
        <v>4.75</v>
      </c>
      <c r="H23" s="5">
        <f t="shared" si="0"/>
        <v>5.8553883305692812E-2</v>
      </c>
      <c r="I23" s="4">
        <v>20</v>
      </c>
      <c r="J23" s="5">
        <f t="shared" si="7"/>
        <v>-4.0761804518865366E-2</v>
      </c>
      <c r="K23" s="4"/>
      <c r="L23" s="5"/>
      <c r="M23" s="4"/>
      <c r="N23" s="4"/>
      <c r="O23" s="4"/>
      <c r="P23" s="5"/>
      <c r="Q23" s="4"/>
      <c r="R23" s="5"/>
      <c r="S23" s="5">
        <f t="shared" si="1"/>
        <v>1.7792078786827446E-2</v>
      </c>
      <c r="T23" s="5">
        <f t="shared" si="2"/>
        <v>8.8960393934137232E-3</v>
      </c>
      <c r="AN23" s="9"/>
      <c r="AO23" s="10"/>
      <c r="AP23" s="11"/>
      <c r="AQ23" s="12"/>
    </row>
    <row r="24" spans="1:43" ht="15" customHeight="1" x14ac:dyDescent="0.25">
      <c r="A24">
        <v>2014</v>
      </c>
      <c r="B24" t="s">
        <v>433</v>
      </c>
      <c r="C24" t="s">
        <v>31</v>
      </c>
      <c r="D24" t="s">
        <v>434</v>
      </c>
      <c r="E24" s="4">
        <v>73</v>
      </c>
      <c r="F24" s="4">
        <v>246</v>
      </c>
      <c r="G24" s="4">
        <v>4.66</v>
      </c>
      <c r="H24" s="5">
        <f t="shared" si="0"/>
        <v>0.37221025620373843</v>
      </c>
      <c r="I24" s="4">
        <v>25</v>
      </c>
      <c r="J24" s="5">
        <f t="shared" si="7"/>
        <v>0.69355011512245512</v>
      </c>
      <c r="K24" s="4">
        <v>30.5</v>
      </c>
      <c r="L24" s="5">
        <f t="shared" ref="L24:L31" si="8">STANDARDIZE(K24,$K$307,$K$308)</f>
        <v>-0.48662183712616358</v>
      </c>
      <c r="M24" s="4">
        <v>120</v>
      </c>
      <c r="N24" s="4">
        <f t="shared" ref="N24:N34" si="9">(STANDARDIZE(M24,$M$307,$M$308))</f>
        <v>0.6231819790035481</v>
      </c>
      <c r="O24" s="4">
        <v>4.07</v>
      </c>
      <c r="P24" s="5">
        <f t="shared" ref="P24:P36" si="10">(STANDARDIZE(O24,$O$307,$O$308))*-1</f>
        <v>1.2095783991984801</v>
      </c>
      <c r="Q24" s="4">
        <v>7.11</v>
      </c>
      <c r="R24" s="5">
        <f t="shared" ref="R24:R32" si="11">(STANDARDIZE(Q24,$Q$307,$Q$308))*-1</f>
        <v>0.33965216077744725</v>
      </c>
      <c r="S24" s="5">
        <f t="shared" si="1"/>
        <v>2.7515510731795056</v>
      </c>
      <c r="T24" s="5">
        <f t="shared" si="2"/>
        <v>0.45859184552991761</v>
      </c>
      <c r="AN24" s="9">
        <v>3</v>
      </c>
      <c r="AO24" s="10">
        <v>67</v>
      </c>
      <c r="AP24" s="11" t="s">
        <v>405</v>
      </c>
      <c r="AQ24" s="12" t="s">
        <v>406</v>
      </c>
    </row>
    <row r="25" spans="1:43" ht="15" customHeight="1" x14ac:dyDescent="0.25">
      <c r="A25">
        <v>2014</v>
      </c>
      <c r="B25" t="s">
        <v>63</v>
      </c>
      <c r="C25" t="s">
        <v>10</v>
      </c>
      <c r="D25" t="s">
        <v>60</v>
      </c>
      <c r="E25" s="4">
        <v>71.38</v>
      </c>
      <c r="F25" s="4">
        <v>197</v>
      </c>
      <c r="G25" s="4">
        <v>4.62</v>
      </c>
      <c r="H25" s="5">
        <f t="shared" si="0"/>
        <v>0.51161308860287025</v>
      </c>
      <c r="I25" s="4">
        <v>11</v>
      </c>
      <c r="J25" s="5">
        <f t="shared" si="7"/>
        <v>-1.3625232598732422</v>
      </c>
      <c r="K25" s="4">
        <v>34.5</v>
      </c>
      <c r="L25" s="5">
        <f t="shared" si="8"/>
        <v>0.411858952253434</v>
      </c>
      <c r="M25" s="4">
        <v>123</v>
      </c>
      <c r="N25" s="4">
        <f t="shared" si="9"/>
        <v>0.95808348178994351</v>
      </c>
      <c r="O25" s="4">
        <v>4.33</v>
      </c>
      <c r="P25" s="5">
        <f t="shared" si="10"/>
        <v>0.15657621729536456</v>
      </c>
      <c r="Q25" s="4">
        <v>7.04</v>
      </c>
      <c r="R25" s="5">
        <f t="shared" si="11"/>
        <v>0.51270772072766535</v>
      </c>
      <c r="S25" s="5">
        <f t="shared" si="1"/>
        <v>1.1883162007960353</v>
      </c>
      <c r="T25" s="5">
        <f t="shared" si="2"/>
        <v>0.19805270013267254</v>
      </c>
      <c r="U25" s="9">
        <v>4</v>
      </c>
      <c r="V25" s="24">
        <v>102</v>
      </c>
      <c r="W25" s="19">
        <f>RANK(V25,$V$2:$V328,1)</f>
        <v>98</v>
      </c>
      <c r="AN25" s="9">
        <v>2</v>
      </c>
      <c r="AO25" s="10">
        <v>54</v>
      </c>
      <c r="AP25" s="11" t="s">
        <v>364</v>
      </c>
      <c r="AQ25" s="12" t="s">
        <v>365</v>
      </c>
    </row>
    <row r="26" spans="1:43" ht="15" customHeight="1" x14ac:dyDescent="0.25">
      <c r="A26">
        <v>2014</v>
      </c>
      <c r="B26" t="s">
        <v>37</v>
      </c>
      <c r="C26" t="s">
        <v>10</v>
      </c>
      <c r="D26" t="s">
        <v>38</v>
      </c>
      <c r="E26" s="4">
        <v>70.75</v>
      </c>
      <c r="F26" s="4">
        <v>195</v>
      </c>
      <c r="G26" s="4">
        <v>4.63</v>
      </c>
      <c r="H26" s="5">
        <f t="shared" si="0"/>
        <v>0.47676238050308806</v>
      </c>
      <c r="I26" s="4">
        <v>10</v>
      </c>
      <c r="J26" s="5">
        <f t="shared" si="7"/>
        <v>-1.5093856438015063</v>
      </c>
      <c r="K26" s="4">
        <v>40.5</v>
      </c>
      <c r="L26" s="5">
        <f t="shared" si="8"/>
        <v>1.7595801363228303</v>
      </c>
      <c r="M26" s="4">
        <v>122</v>
      </c>
      <c r="N26" s="4">
        <f t="shared" si="9"/>
        <v>0.84644964752781171</v>
      </c>
      <c r="O26" s="4">
        <v>4.38</v>
      </c>
      <c r="P26" s="5">
        <f t="shared" si="10"/>
        <v>-4.5924202301387877E-2</v>
      </c>
      <c r="Q26" s="4">
        <v>6.94</v>
      </c>
      <c r="R26" s="5">
        <f t="shared" si="11"/>
        <v>0.75992994922797508</v>
      </c>
      <c r="S26" s="5">
        <f t="shared" si="1"/>
        <v>2.2874122674788109</v>
      </c>
      <c r="T26" s="5">
        <f t="shared" si="2"/>
        <v>0.38123537791313516</v>
      </c>
      <c r="U26" s="9">
        <v>5</v>
      </c>
      <c r="V26" s="24">
        <v>148</v>
      </c>
      <c r="W26" s="19">
        <f>RANK(V26,$V$2:$V329,1)</f>
        <v>140</v>
      </c>
      <c r="AN26" s="6">
        <v>1</v>
      </c>
      <c r="AO26" s="10">
        <v>3</v>
      </c>
      <c r="AP26" s="11" t="s">
        <v>53</v>
      </c>
      <c r="AQ26" s="12" t="s">
        <v>54</v>
      </c>
    </row>
    <row r="27" spans="1:43" ht="15" customHeight="1" x14ac:dyDescent="0.25">
      <c r="A27">
        <v>2014</v>
      </c>
      <c r="B27" t="s">
        <v>226</v>
      </c>
      <c r="C27" t="s">
        <v>10</v>
      </c>
      <c r="D27" t="s">
        <v>20</v>
      </c>
      <c r="E27" s="4">
        <v>71.88</v>
      </c>
      <c r="F27" s="4">
        <v>195</v>
      </c>
      <c r="G27" s="4">
        <v>4.51</v>
      </c>
      <c r="H27" s="5">
        <f t="shared" si="0"/>
        <v>0.89497087770048322</v>
      </c>
      <c r="I27" s="4">
        <v>13</v>
      </c>
      <c r="J27" s="5">
        <f t="shared" si="7"/>
        <v>-1.068798492016714</v>
      </c>
      <c r="K27" s="4">
        <v>38</v>
      </c>
      <c r="L27" s="5">
        <f t="shared" si="8"/>
        <v>1.1980296429605819</v>
      </c>
      <c r="M27" s="4">
        <v>127</v>
      </c>
      <c r="N27" s="4">
        <f t="shared" si="9"/>
        <v>1.4046188188384707</v>
      </c>
      <c r="O27" s="4">
        <v>4</v>
      </c>
      <c r="P27" s="5">
        <f t="shared" si="10"/>
        <v>1.4930789866339358</v>
      </c>
      <c r="Q27" s="4">
        <v>6.75</v>
      </c>
      <c r="R27" s="5">
        <f t="shared" si="11"/>
        <v>1.2296521833785663</v>
      </c>
      <c r="S27" s="5">
        <f t="shared" si="1"/>
        <v>5.151552017495324</v>
      </c>
      <c r="T27" s="5">
        <f t="shared" si="2"/>
        <v>0.85859200291588733</v>
      </c>
      <c r="U27" s="9">
        <v>6</v>
      </c>
      <c r="V27" s="24">
        <v>187</v>
      </c>
      <c r="W27" s="19">
        <f>RANK(V27,$V$2:$V330,1)</f>
        <v>168</v>
      </c>
      <c r="AN27" s="6"/>
      <c r="AO27" s="10"/>
      <c r="AP27" s="11"/>
      <c r="AQ27" s="12"/>
    </row>
    <row r="28" spans="1:43" ht="15" customHeight="1" x14ac:dyDescent="0.25">
      <c r="A28">
        <v>2014</v>
      </c>
      <c r="B28" t="s">
        <v>169</v>
      </c>
      <c r="C28" t="s">
        <v>2</v>
      </c>
      <c r="D28" t="s">
        <v>83</v>
      </c>
      <c r="E28" s="4">
        <v>73.25</v>
      </c>
      <c r="F28" s="4">
        <v>217</v>
      </c>
      <c r="G28" s="4">
        <v>4.5199999999999996</v>
      </c>
      <c r="H28" s="5">
        <f t="shared" si="0"/>
        <v>0.86012016960070115</v>
      </c>
      <c r="I28" s="4"/>
      <c r="J28" s="5"/>
      <c r="K28" s="4">
        <v>36</v>
      </c>
      <c r="L28" s="5">
        <f t="shared" si="8"/>
        <v>0.74878924827078308</v>
      </c>
      <c r="M28" s="4">
        <v>125</v>
      </c>
      <c r="N28" s="4">
        <f t="shared" si="9"/>
        <v>1.1813511503142071</v>
      </c>
      <c r="O28" s="4">
        <v>4.18</v>
      </c>
      <c r="P28" s="5">
        <f t="shared" si="10"/>
        <v>0.76407747608562548</v>
      </c>
      <c r="Q28" s="4">
        <v>7.06</v>
      </c>
      <c r="R28" s="5">
        <f t="shared" si="11"/>
        <v>0.46326327502760434</v>
      </c>
      <c r="S28" s="5">
        <f t="shared" si="1"/>
        <v>4.0176013192989215</v>
      </c>
      <c r="T28" s="5">
        <f t="shared" si="2"/>
        <v>0.80352026385978426</v>
      </c>
      <c r="AN28" s="6"/>
      <c r="AO28" s="10"/>
      <c r="AP28" s="11"/>
      <c r="AQ28" s="12"/>
    </row>
    <row r="29" spans="1:43" ht="15" customHeight="1" x14ac:dyDescent="0.25">
      <c r="A29">
        <v>2014</v>
      </c>
      <c r="B29" t="s">
        <v>405</v>
      </c>
      <c r="C29" t="s">
        <v>45</v>
      </c>
      <c r="D29" t="s">
        <v>406</v>
      </c>
      <c r="E29" s="4">
        <v>77</v>
      </c>
      <c r="F29" s="4">
        <v>315</v>
      </c>
      <c r="G29" s="4">
        <v>5.16</v>
      </c>
      <c r="H29" s="5">
        <f t="shared" si="0"/>
        <v>-1.3703251487854067</v>
      </c>
      <c r="I29" s="4">
        <v>25</v>
      </c>
      <c r="J29" s="5">
        <f>(STANDARDIZE(I29,$I$307,$I$308))</f>
        <v>0.69355011512245512</v>
      </c>
      <c r="K29" s="4">
        <v>28</v>
      </c>
      <c r="L29" s="5">
        <f t="shared" si="8"/>
        <v>-1.0481723304884121</v>
      </c>
      <c r="M29" s="4">
        <v>108</v>
      </c>
      <c r="N29" s="4">
        <f t="shared" si="9"/>
        <v>-0.71642403214203332</v>
      </c>
      <c r="O29" s="4">
        <v>4.71</v>
      </c>
      <c r="P29" s="5">
        <f t="shared" si="10"/>
        <v>-1.3824269716399591</v>
      </c>
      <c r="Q29" s="4">
        <v>7.92</v>
      </c>
      <c r="R29" s="5">
        <f t="shared" si="11"/>
        <v>-1.6628478900750676</v>
      </c>
      <c r="S29" s="5">
        <f t="shared" si="1"/>
        <v>-5.4866462580084239</v>
      </c>
      <c r="T29" s="5">
        <f t="shared" si="2"/>
        <v>-0.91444104300140394</v>
      </c>
      <c r="U29" s="9">
        <v>3</v>
      </c>
      <c r="V29" s="24">
        <v>67</v>
      </c>
      <c r="W29" s="19">
        <f>RANK(V29,$V$2:$V332,1)</f>
        <v>66</v>
      </c>
      <c r="AN29" s="9"/>
      <c r="AO29" s="10"/>
      <c r="AP29" s="11"/>
      <c r="AQ29" s="12"/>
    </row>
    <row r="30" spans="1:43" ht="15" customHeight="1" x14ac:dyDescent="0.25">
      <c r="A30">
        <v>2014</v>
      </c>
      <c r="B30" t="s">
        <v>364</v>
      </c>
      <c r="C30" t="s">
        <v>16</v>
      </c>
      <c r="D30" t="s">
        <v>365</v>
      </c>
      <c r="E30" s="4">
        <v>69.5</v>
      </c>
      <c r="F30" s="4">
        <v>209</v>
      </c>
      <c r="G30" s="4">
        <v>4.49</v>
      </c>
      <c r="H30" s="5">
        <f t="shared" si="0"/>
        <v>0.96467229390004761</v>
      </c>
      <c r="I30" s="4">
        <v>26</v>
      </c>
      <c r="J30" s="5">
        <f>(STANDARDIZE(I30,$I$307,$I$308))</f>
        <v>0.84041249905071924</v>
      </c>
      <c r="K30" s="4">
        <v>35.5</v>
      </c>
      <c r="L30" s="5">
        <f t="shared" si="8"/>
        <v>0.6364791495983334</v>
      </c>
      <c r="M30" s="4">
        <v>125</v>
      </c>
      <c r="N30" s="4">
        <f t="shared" si="9"/>
        <v>1.1813511503142071</v>
      </c>
      <c r="O30" s="4">
        <v>4</v>
      </c>
      <c r="P30" s="5">
        <f t="shared" si="10"/>
        <v>1.4930789866339358</v>
      </c>
      <c r="Q30" s="4">
        <v>6.75</v>
      </c>
      <c r="R30" s="5">
        <f t="shared" si="11"/>
        <v>1.2296521833785663</v>
      </c>
      <c r="S30" s="5">
        <f t="shared" si="1"/>
        <v>6.3456462628758095</v>
      </c>
      <c r="T30" s="5">
        <f t="shared" si="2"/>
        <v>1.0576077104793016</v>
      </c>
      <c r="U30" s="9">
        <v>2</v>
      </c>
      <c r="V30" s="24">
        <v>54</v>
      </c>
      <c r="W30" s="19">
        <f>RANK(V30,$V$2:$V333,1)</f>
        <v>53</v>
      </c>
      <c r="AN30" s="9"/>
      <c r="AO30" s="10"/>
      <c r="AP30" s="11"/>
      <c r="AQ30" s="12"/>
    </row>
    <row r="31" spans="1:43" ht="15" customHeight="1" x14ac:dyDescent="0.25">
      <c r="A31">
        <v>2014</v>
      </c>
      <c r="B31" t="s">
        <v>53</v>
      </c>
      <c r="C31" t="s">
        <v>55</v>
      </c>
      <c r="D31" t="s">
        <v>54</v>
      </c>
      <c r="E31" s="4">
        <v>77</v>
      </c>
      <c r="F31" s="4">
        <v>232</v>
      </c>
      <c r="G31" s="4">
        <v>4.93</v>
      </c>
      <c r="H31" s="5">
        <f t="shared" si="0"/>
        <v>-0.56875886249039842</v>
      </c>
      <c r="I31" s="4"/>
      <c r="J31" s="5"/>
      <c r="K31" s="4">
        <v>32.5</v>
      </c>
      <c r="L31" s="5">
        <f t="shared" si="8"/>
        <v>-3.7381442436364792E-2</v>
      </c>
      <c r="M31" s="4">
        <v>114</v>
      </c>
      <c r="N31" s="4">
        <f t="shared" si="9"/>
        <v>-4.6621026569242628E-2</v>
      </c>
      <c r="O31" s="4">
        <v>4.21</v>
      </c>
      <c r="P31" s="5">
        <f t="shared" si="10"/>
        <v>0.64257722432757258</v>
      </c>
      <c r="Q31" s="4">
        <v>7.08</v>
      </c>
      <c r="R31" s="5">
        <f t="shared" si="11"/>
        <v>0.41381882932754105</v>
      </c>
      <c r="S31" s="5">
        <f t="shared" si="1"/>
        <v>0.40363472215910784</v>
      </c>
      <c r="T31" s="5">
        <f t="shared" si="2"/>
        <v>8.0726944431821573E-2</v>
      </c>
      <c r="U31" s="9">
        <v>1</v>
      </c>
      <c r="V31" s="24">
        <v>3</v>
      </c>
      <c r="W31" s="19">
        <f>RANK(V31,$V$2:$V334,1)</f>
        <v>3</v>
      </c>
      <c r="AN31" s="9"/>
      <c r="AO31" s="10"/>
      <c r="AP31" s="11"/>
      <c r="AQ31" s="12"/>
    </row>
    <row r="32" spans="1:43" ht="15" customHeight="1" x14ac:dyDescent="0.25">
      <c r="A32">
        <v>2014</v>
      </c>
      <c r="B32" t="s">
        <v>275</v>
      </c>
      <c r="C32" t="s">
        <v>23</v>
      </c>
      <c r="D32" t="s">
        <v>203</v>
      </c>
      <c r="E32" s="4">
        <v>74.13</v>
      </c>
      <c r="F32" s="4">
        <v>225</v>
      </c>
      <c r="G32" s="4">
        <v>4.66</v>
      </c>
      <c r="H32" s="5">
        <f t="shared" si="0"/>
        <v>0.37221025620373843</v>
      </c>
      <c r="I32" s="4"/>
      <c r="J32" s="5"/>
      <c r="K32" s="4"/>
      <c r="L32" s="5"/>
      <c r="M32" s="4">
        <v>122</v>
      </c>
      <c r="N32" s="4">
        <f t="shared" si="9"/>
        <v>0.84644964752781171</v>
      </c>
      <c r="O32" s="4">
        <v>4.3</v>
      </c>
      <c r="P32" s="5">
        <f t="shared" si="10"/>
        <v>0.27807646905341749</v>
      </c>
      <c r="Q32" s="4">
        <v>7.15</v>
      </c>
      <c r="R32" s="5">
        <f t="shared" si="11"/>
        <v>0.24076326937732295</v>
      </c>
      <c r="S32" s="5">
        <f t="shared" si="1"/>
        <v>1.7374996421622906</v>
      </c>
      <c r="T32" s="5">
        <f t="shared" si="2"/>
        <v>0.43437491054057265</v>
      </c>
      <c r="AN32" s="9">
        <v>7</v>
      </c>
      <c r="AO32" s="10">
        <v>223</v>
      </c>
      <c r="AP32" s="11" t="s">
        <v>474</v>
      </c>
      <c r="AQ32" s="12" t="s">
        <v>22</v>
      </c>
    </row>
    <row r="33" spans="1:43" ht="15" customHeight="1" x14ac:dyDescent="0.25">
      <c r="A33">
        <v>2014</v>
      </c>
      <c r="B33" t="s">
        <v>361</v>
      </c>
      <c r="C33" t="s">
        <v>10</v>
      </c>
      <c r="D33" t="s">
        <v>73</v>
      </c>
      <c r="E33" s="4">
        <v>71.25</v>
      </c>
      <c r="F33" s="4">
        <v>194</v>
      </c>
      <c r="G33" s="4">
        <v>4.3899999999999997</v>
      </c>
      <c r="H33" s="5">
        <f t="shared" si="0"/>
        <v>1.3131793748978784</v>
      </c>
      <c r="I33" s="4">
        <v>17</v>
      </c>
      <c r="J33" s="5">
        <f t="shared" ref="J33:J40" si="12">(STANDARDIZE(I33,$I$307,$I$308))</f>
        <v>-0.48134895630365765</v>
      </c>
      <c r="K33" s="4">
        <v>38.5</v>
      </c>
      <c r="L33" s="5">
        <f t="shared" ref="L33:L52" si="13">STANDARDIZE(K33,$K$307,$K$308)</f>
        <v>1.3103397416330316</v>
      </c>
      <c r="M33" s="4">
        <v>123</v>
      </c>
      <c r="N33" s="4">
        <f t="shared" si="9"/>
        <v>0.95808348178994351</v>
      </c>
      <c r="O33" s="4">
        <v>4.04</v>
      </c>
      <c r="P33" s="5">
        <f t="shared" si="10"/>
        <v>1.3310786509565331</v>
      </c>
      <c r="Q33" s="4"/>
      <c r="R33" s="5"/>
      <c r="S33" s="5">
        <f t="shared" si="1"/>
        <v>4.4313322929737282</v>
      </c>
      <c r="T33" s="5">
        <f t="shared" si="2"/>
        <v>0.88626645859474562</v>
      </c>
      <c r="U33" s="9">
        <v>1</v>
      </c>
      <c r="V33" s="24">
        <v>31</v>
      </c>
      <c r="W33" s="19">
        <f>RANK(V33,$V$2:$V336,1)</f>
        <v>31</v>
      </c>
      <c r="AN33" s="9">
        <v>4</v>
      </c>
      <c r="AO33" s="10">
        <v>134</v>
      </c>
      <c r="AP33" s="11" t="s">
        <v>475</v>
      </c>
      <c r="AQ33" s="12" t="s">
        <v>317</v>
      </c>
    </row>
    <row r="34" spans="1:43" ht="15" customHeight="1" x14ac:dyDescent="0.25">
      <c r="A34">
        <v>2014</v>
      </c>
      <c r="B34" t="s">
        <v>108</v>
      </c>
      <c r="C34" t="s">
        <v>2</v>
      </c>
      <c r="D34" t="s">
        <v>109</v>
      </c>
      <c r="E34" s="4">
        <v>69.75</v>
      </c>
      <c r="F34" s="4">
        <v>189</v>
      </c>
      <c r="G34" s="4">
        <v>4.33</v>
      </c>
      <c r="H34" s="5">
        <f t="shared" ref="H34:H65" si="14">(STANDARDIZE(G34,$G$307,$G$308))*-1</f>
        <v>1.5222836234965744</v>
      </c>
      <c r="I34" s="4">
        <v>16</v>
      </c>
      <c r="J34" s="5">
        <f t="shared" si="12"/>
        <v>-0.62821134023192171</v>
      </c>
      <c r="K34" s="4">
        <v>36</v>
      </c>
      <c r="L34" s="5">
        <f t="shared" si="13"/>
        <v>0.74878924827078308</v>
      </c>
      <c r="M34" s="4">
        <v>120</v>
      </c>
      <c r="N34" s="4">
        <f t="shared" si="9"/>
        <v>0.6231819790035481</v>
      </c>
      <c r="O34" s="4">
        <v>3.81</v>
      </c>
      <c r="P34" s="5">
        <f t="shared" si="10"/>
        <v>2.2625805811015973</v>
      </c>
      <c r="Q34" s="4">
        <v>6.76</v>
      </c>
      <c r="R34" s="5">
        <f>(STANDARDIZE(Q34,$Q$307,$Q$308))*-1</f>
        <v>1.2049299605285357</v>
      </c>
      <c r="S34" s="5">
        <f t="shared" ref="S34:S65" si="15">H34+J34+L34+N34+P34+R34</f>
        <v>5.7335540521691168</v>
      </c>
      <c r="T34" s="5">
        <f t="shared" ref="T34:T65" si="16">AVERAGE(H34,J34,L34,N34,P34,R34)</f>
        <v>0.9555923420281861</v>
      </c>
      <c r="U34" s="9">
        <v>1</v>
      </c>
      <c r="V34" s="24">
        <v>20</v>
      </c>
      <c r="W34" s="19">
        <f>RANK(V34,$V$2:$V337,1)</f>
        <v>20</v>
      </c>
      <c r="AN34" s="9"/>
      <c r="AO34" s="10"/>
      <c r="AP34" s="11"/>
      <c r="AQ34" s="12"/>
    </row>
    <row r="35" spans="1:43" ht="15" customHeight="1" x14ac:dyDescent="0.25">
      <c r="A35">
        <v>2014</v>
      </c>
      <c r="B35" t="s">
        <v>104</v>
      </c>
      <c r="C35" t="s">
        <v>2</v>
      </c>
      <c r="D35" t="s">
        <v>105</v>
      </c>
      <c r="E35" s="4">
        <v>78</v>
      </c>
      <c r="F35" s="4">
        <v>225</v>
      </c>
      <c r="G35" s="4">
        <v>4.5599999999999996</v>
      </c>
      <c r="H35" s="5">
        <f t="shared" si="14"/>
        <v>0.72071733720156939</v>
      </c>
      <c r="I35" s="4">
        <v>21</v>
      </c>
      <c r="J35" s="5">
        <f t="shared" si="12"/>
        <v>0.10610057940939874</v>
      </c>
      <c r="K35" s="4">
        <v>32.5</v>
      </c>
      <c r="L35" s="5">
        <f t="shared" si="13"/>
        <v>-3.7381442436364792E-2</v>
      </c>
      <c r="M35" s="4"/>
      <c r="N35" s="4"/>
      <c r="O35" s="4">
        <v>4.51</v>
      </c>
      <c r="P35" s="5">
        <f t="shared" si="10"/>
        <v>-0.57242529325294567</v>
      </c>
      <c r="Q35" s="4">
        <v>7.33</v>
      </c>
      <c r="R35" s="5">
        <f>(STANDARDIZE(Q35,$Q$307,$Q$308))*-1</f>
        <v>-0.20423674192323543</v>
      </c>
      <c r="S35" s="5">
        <f t="shared" si="15"/>
        <v>1.2774438998422288E-2</v>
      </c>
      <c r="T35" s="5">
        <f t="shared" si="16"/>
        <v>2.5548877996844576E-3</v>
      </c>
      <c r="AN35" s="9"/>
      <c r="AO35" s="10"/>
      <c r="AP35" s="11"/>
      <c r="AQ35" s="12"/>
    </row>
    <row r="36" spans="1:43" ht="15" customHeight="1" x14ac:dyDescent="0.25">
      <c r="A36">
        <v>2014</v>
      </c>
      <c r="B36" t="s">
        <v>129</v>
      </c>
      <c r="C36" t="s">
        <v>10</v>
      </c>
      <c r="D36" t="s">
        <v>130</v>
      </c>
      <c r="E36" s="4">
        <v>71.5</v>
      </c>
      <c r="F36" s="4">
        <v>203</v>
      </c>
      <c r="G36" s="4">
        <v>4.41</v>
      </c>
      <c r="H36" s="5">
        <f t="shared" si="14"/>
        <v>1.2434779586983111</v>
      </c>
      <c r="I36" s="4">
        <v>17</v>
      </c>
      <c r="J36" s="5">
        <f t="shared" si="12"/>
        <v>-0.48134895630365765</v>
      </c>
      <c r="K36" s="4">
        <v>32.5</v>
      </c>
      <c r="L36" s="5">
        <f t="shared" si="13"/>
        <v>-3.7381442436364792E-2</v>
      </c>
      <c r="M36" s="4">
        <v>116</v>
      </c>
      <c r="N36" s="4">
        <f t="shared" ref="N36:N52" si="17">(STANDARDIZE(M36,$M$307,$M$308))</f>
        <v>0.17664664195502094</v>
      </c>
      <c r="O36" s="4">
        <v>4.2699999999999996</v>
      </c>
      <c r="P36" s="5">
        <f t="shared" si="10"/>
        <v>0.39957672081147039</v>
      </c>
      <c r="Q36" s="4">
        <v>7.15</v>
      </c>
      <c r="R36" s="5">
        <f>(STANDARDIZE(Q36,$Q$307,$Q$308))*-1</f>
        <v>0.24076326937732295</v>
      </c>
      <c r="S36" s="5">
        <f t="shared" si="15"/>
        <v>1.5417341921021031</v>
      </c>
      <c r="T36" s="5">
        <f t="shared" si="16"/>
        <v>0.25695569868368384</v>
      </c>
      <c r="U36" s="9">
        <v>6</v>
      </c>
      <c r="V36" s="24">
        <v>195</v>
      </c>
      <c r="W36" s="19">
        <f>RANK(V36,$V$2:$V339,1)</f>
        <v>175</v>
      </c>
      <c r="AN36" s="9">
        <v>4</v>
      </c>
      <c r="AO36" s="10">
        <v>105</v>
      </c>
      <c r="AP36" s="11" t="s">
        <v>476</v>
      </c>
      <c r="AQ36" s="12" t="s">
        <v>36</v>
      </c>
    </row>
    <row r="37" spans="1:43" ht="15" customHeight="1" x14ac:dyDescent="0.25">
      <c r="A37">
        <v>2014</v>
      </c>
      <c r="B37" t="s">
        <v>273</v>
      </c>
      <c r="C37" t="s">
        <v>49</v>
      </c>
      <c r="D37" t="s">
        <v>210</v>
      </c>
      <c r="E37" s="4">
        <v>77.63</v>
      </c>
      <c r="F37" s="4">
        <v>311</v>
      </c>
      <c r="G37" s="4">
        <v>5.35</v>
      </c>
      <c r="H37" s="5">
        <f t="shared" si="14"/>
        <v>-2.0324886026812803</v>
      </c>
      <c r="I37" s="4">
        <v>30</v>
      </c>
      <c r="J37" s="5">
        <f t="shared" si="12"/>
        <v>1.4278620347637756</v>
      </c>
      <c r="K37" s="4">
        <v>26.5</v>
      </c>
      <c r="L37" s="5">
        <f t="shared" si="13"/>
        <v>-1.3851026265057611</v>
      </c>
      <c r="M37" s="4">
        <v>99</v>
      </c>
      <c r="N37" s="4">
        <f t="shared" si="17"/>
        <v>-1.7211285405012196</v>
      </c>
      <c r="O37" s="4"/>
      <c r="P37" s="5"/>
      <c r="Q37" s="4"/>
      <c r="R37" s="5"/>
      <c r="S37" s="5">
        <f t="shared" si="15"/>
        <v>-3.7108577349244856</v>
      </c>
      <c r="T37" s="5">
        <f t="shared" si="16"/>
        <v>-0.92771443373112139</v>
      </c>
      <c r="U37" s="9">
        <v>3</v>
      </c>
      <c r="V37" s="24">
        <v>93</v>
      </c>
      <c r="W37" s="19">
        <f>RANK(V37,$V$2:$V340,1)</f>
        <v>89</v>
      </c>
      <c r="AN37" s="9"/>
      <c r="AO37" s="10"/>
      <c r="AP37" s="11"/>
      <c r="AQ37" s="12"/>
    </row>
    <row r="38" spans="1:43" ht="15" customHeight="1" x14ac:dyDescent="0.25">
      <c r="A38">
        <v>2014</v>
      </c>
      <c r="B38" t="s">
        <v>395</v>
      </c>
      <c r="C38" t="s">
        <v>49</v>
      </c>
      <c r="D38" t="s">
        <v>60</v>
      </c>
      <c r="E38" s="4">
        <v>75.25</v>
      </c>
      <c r="F38" s="4">
        <v>317</v>
      </c>
      <c r="G38" s="4">
        <v>5.09</v>
      </c>
      <c r="H38" s="5">
        <f t="shared" si="14"/>
        <v>-1.1263701920869253</v>
      </c>
      <c r="I38" s="4">
        <v>35</v>
      </c>
      <c r="J38" s="5">
        <f t="shared" si="12"/>
        <v>2.162173954405096</v>
      </c>
      <c r="K38" s="4">
        <v>29</v>
      </c>
      <c r="L38" s="5">
        <f t="shared" si="13"/>
        <v>-0.82355213314351261</v>
      </c>
      <c r="M38" s="4">
        <v>98</v>
      </c>
      <c r="N38" s="4">
        <f t="shared" si="17"/>
        <v>-1.8327623747633512</v>
      </c>
      <c r="O38" s="4">
        <v>4.83</v>
      </c>
      <c r="P38" s="5">
        <f t="shared" ref="P38:P43" si="18">(STANDARDIZE(O38,$O$307,$O$308))*-1</f>
        <v>-1.8684279786721671</v>
      </c>
      <c r="Q38" s="4">
        <v>8.1300000000000008</v>
      </c>
      <c r="R38" s="5">
        <f t="shared" ref="R38:R43" si="19">(STANDARDIZE(Q38,$Q$307,$Q$308))*-1</f>
        <v>-2.1820145699257218</v>
      </c>
      <c r="S38" s="5">
        <f t="shared" si="15"/>
        <v>-5.6709532941865817</v>
      </c>
      <c r="T38" s="5">
        <f t="shared" si="16"/>
        <v>-0.94515888236443024</v>
      </c>
      <c r="U38" s="9">
        <v>3</v>
      </c>
      <c r="V38" s="24">
        <v>100</v>
      </c>
      <c r="W38" s="19">
        <f>RANK(V38,$V$2:$V341,1)</f>
        <v>96</v>
      </c>
      <c r="AN38" s="6"/>
      <c r="AO38" s="10"/>
      <c r="AP38" s="11"/>
      <c r="AQ38" s="12"/>
    </row>
    <row r="39" spans="1:43" ht="15" customHeight="1" x14ac:dyDescent="0.25">
      <c r="A39">
        <v>2014</v>
      </c>
      <c r="B39" t="s">
        <v>413</v>
      </c>
      <c r="C39" t="s">
        <v>7</v>
      </c>
      <c r="D39" t="s">
        <v>196</v>
      </c>
      <c r="E39" s="4">
        <v>71.63</v>
      </c>
      <c r="F39" s="4">
        <v>199</v>
      </c>
      <c r="G39" s="4">
        <v>4.47</v>
      </c>
      <c r="H39" s="5">
        <f t="shared" si="14"/>
        <v>1.0343737100996151</v>
      </c>
      <c r="I39" s="4">
        <v>25</v>
      </c>
      <c r="J39" s="5">
        <f t="shared" si="12"/>
        <v>0.69355011512245512</v>
      </c>
      <c r="K39" s="4">
        <v>34</v>
      </c>
      <c r="L39" s="5">
        <f t="shared" si="13"/>
        <v>0.29954885358098426</v>
      </c>
      <c r="M39" s="4">
        <v>116</v>
      </c>
      <c r="N39" s="4">
        <f t="shared" si="17"/>
        <v>0.17664664195502094</v>
      </c>
      <c r="O39" s="4">
        <v>4.07</v>
      </c>
      <c r="P39" s="5">
        <f t="shared" si="18"/>
        <v>1.2095783991984801</v>
      </c>
      <c r="Q39" s="4">
        <v>6.9</v>
      </c>
      <c r="R39" s="5">
        <f t="shared" si="19"/>
        <v>0.85881884062809943</v>
      </c>
      <c r="S39" s="5">
        <f t="shared" si="15"/>
        <v>4.2725165605846556</v>
      </c>
      <c r="T39" s="5">
        <f t="shared" si="16"/>
        <v>0.71208609343077589</v>
      </c>
      <c r="U39" s="9">
        <v>4</v>
      </c>
      <c r="V39" s="24">
        <v>131</v>
      </c>
      <c r="W39" s="19">
        <f>RANK(V39,$V$2:$V342,1)</f>
        <v>124</v>
      </c>
      <c r="AN39" s="6"/>
      <c r="AO39" s="10"/>
      <c r="AP39" s="11"/>
      <c r="AQ39" s="12"/>
    </row>
    <row r="40" spans="1:43" ht="15" customHeight="1" x14ac:dyDescent="0.25">
      <c r="A40">
        <v>2014</v>
      </c>
      <c r="B40" t="s">
        <v>145</v>
      </c>
      <c r="C40" t="s">
        <v>2</v>
      </c>
      <c r="D40" t="s">
        <v>101</v>
      </c>
      <c r="E40" s="4">
        <v>69.38</v>
      </c>
      <c r="F40" s="4">
        <v>197</v>
      </c>
      <c r="G40" s="4">
        <v>4.45</v>
      </c>
      <c r="H40" s="5">
        <f t="shared" si="14"/>
        <v>1.1040751262991793</v>
      </c>
      <c r="I40" s="4">
        <v>15</v>
      </c>
      <c r="J40" s="5">
        <f t="shared" si="12"/>
        <v>-0.77507372416018583</v>
      </c>
      <c r="K40" s="4">
        <v>39.5</v>
      </c>
      <c r="L40" s="5">
        <f t="shared" si="13"/>
        <v>1.5349599389779309</v>
      </c>
      <c r="M40" s="4">
        <v>120</v>
      </c>
      <c r="N40" s="4">
        <f t="shared" si="17"/>
        <v>0.6231819790035481</v>
      </c>
      <c r="O40" s="4">
        <v>3.95</v>
      </c>
      <c r="P40" s="5">
        <f t="shared" si="18"/>
        <v>1.6955794062306881</v>
      </c>
      <c r="Q40" s="4">
        <v>6.69</v>
      </c>
      <c r="R40" s="5">
        <f t="shared" si="19"/>
        <v>1.3779855204787517</v>
      </c>
      <c r="S40" s="5">
        <f t="shared" si="15"/>
        <v>5.560708246829912</v>
      </c>
      <c r="T40" s="5">
        <f t="shared" si="16"/>
        <v>0.92678470780498534</v>
      </c>
      <c r="U40" s="9">
        <v>4</v>
      </c>
      <c r="V40" s="24">
        <v>106</v>
      </c>
      <c r="W40" s="19">
        <f>RANK(V40,$V$2:$V343,1)</f>
        <v>101</v>
      </c>
      <c r="AN40" s="9"/>
      <c r="AO40" s="10"/>
      <c r="AP40" s="11"/>
      <c r="AQ40" s="12"/>
    </row>
    <row r="41" spans="1:43" ht="15" customHeight="1" x14ac:dyDescent="0.25">
      <c r="A41">
        <v>2014</v>
      </c>
      <c r="B41" t="s">
        <v>350</v>
      </c>
      <c r="C41" t="s">
        <v>55</v>
      </c>
      <c r="D41" t="s">
        <v>48</v>
      </c>
      <c r="E41" s="4">
        <v>75.25</v>
      </c>
      <c r="F41" s="4">
        <v>228</v>
      </c>
      <c r="G41" s="4">
        <v>4.87</v>
      </c>
      <c r="H41" s="5">
        <f t="shared" si="14"/>
        <v>-0.35965461389170239</v>
      </c>
      <c r="I41" s="4"/>
      <c r="J41" s="5"/>
      <c r="K41" s="4">
        <v>25.5</v>
      </c>
      <c r="L41" s="5">
        <f t="shared" si="13"/>
        <v>-1.6097228238506605</v>
      </c>
      <c r="M41" s="4">
        <v>108</v>
      </c>
      <c r="N41" s="4">
        <f t="shared" si="17"/>
        <v>-0.71642403214203332</v>
      </c>
      <c r="O41" s="4">
        <v>4.3</v>
      </c>
      <c r="P41" s="5">
        <f t="shared" si="18"/>
        <v>0.27807646905341749</v>
      </c>
      <c r="Q41" s="4">
        <v>7.22</v>
      </c>
      <c r="R41" s="5">
        <f t="shared" si="19"/>
        <v>6.7707709427107007E-2</v>
      </c>
      <c r="S41" s="5">
        <f t="shared" si="15"/>
        <v>-2.3400172914038722</v>
      </c>
      <c r="T41" s="5">
        <f t="shared" si="16"/>
        <v>-0.46800345828077444</v>
      </c>
      <c r="AN41" s="9"/>
      <c r="AO41" s="10"/>
      <c r="AP41" s="11"/>
      <c r="AQ41" s="12"/>
    </row>
    <row r="42" spans="1:43" ht="15" customHeight="1" x14ac:dyDescent="0.25">
      <c r="A42">
        <v>2014</v>
      </c>
      <c r="B42" t="s">
        <v>160</v>
      </c>
      <c r="C42" t="s">
        <v>13</v>
      </c>
      <c r="D42" t="s">
        <v>51</v>
      </c>
      <c r="E42" s="4">
        <v>77.5</v>
      </c>
      <c r="F42" s="4">
        <v>265</v>
      </c>
      <c r="G42" s="4">
        <v>4.76</v>
      </c>
      <c r="H42" s="5">
        <f t="shared" si="14"/>
        <v>2.3703175205910653E-2</v>
      </c>
      <c r="I42" s="4">
        <v>25</v>
      </c>
      <c r="J42" s="5">
        <f>(STANDARDIZE(I42,$I$307,$I$308))</f>
        <v>0.69355011512245512</v>
      </c>
      <c r="K42" s="4">
        <v>31.5</v>
      </c>
      <c r="L42" s="5">
        <f t="shared" si="13"/>
        <v>-0.26200163978126417</v>
      </c>
      <c r="M42" s="4">
        <v>115</v>
      </c>
      <c r="N42" s="4">
        <f t="shared" si="17"/>
        <v>6.5012807692889168E-2</v>
      </c>
      <c r="O42" s="4">
        <v>4.26</v>
      </c>
      <c r="P42" s="5">
        <f t="shared" si="18"/>
        <v>0.44007680473082011</v>
      </c>
      <c r="Q42" s="4">
        <v>7.1</v>
      </c>
      <c r="R42" s="5">
        <f t="shared" si="19"/>
        <v>0.36437438362747998</v>
      </c>
      <c r="S42" s="5">
        <f t="shared" si="15"/>
        <v>1.3247156465982908</v>
      </c>
      <c r="T42" s="5">
        <f t="shared" si="16"/>
        <v>0.22078594109971514</v>
      </c>
      <c r="U42" s="9">
        <v>3</v>
      </c>
      <c r="V42" s="24">
        <v>65</v>
      </c>
      <c r="W42" s="19">
        <f>RANK(V42,$V$2:$V345,1)</f>
        <v>64</v>
      </c>
      <c r="AN42" s="9"/>
      <c r="AO42" s="10"/>
      <c r="AP42" s="11"/>
      <c r="AQ42" s="12"/>
    </row>
    <row r="43" spans="1:43" ht="15" customHeight="1" x14ac:dyDescent="0.25">
      <c r="A43">
        <v>2014</v>
      </c>
      <c r="B43" t="s">
        <v>318</v>
      </c>
      <c r="C43" t="s">
        <v>31</v>
      </c>
      <c r="D43" t="s">
        <v>34</v>
      </c>
      <c r="E43" s="4">
        <v>74</v>
      </c>
      <c r="F43" s="4">
        <v>234</v>
      </c>
      <c r="G43" s="4">
        <v>4.6500000000000004</v>
      </c>
      <c r="H43" s="5">
        <f t="shared" si="14"/>
        <v>0.40706096430352062</v>
      </c>
      <c r="I43" s="4"/>
      <c r="J43" s="5"/>
      <c r="K43" s="4">
        <v>35</v>
      </c>
      <c r="L43" s="5">
        <f t="shared" si="13"/>
        <v>0.52416905092588373</v>
      </c>
      <c r="M43" s="4">
        <v>116</v>
      </c>
      <c r="N43" s="4">
        <f t="shared" si="17"/>
        <v>0.17664664195502094</v>
      </c>
      <c r="O43" s="4">
        <v>4.4000000000000004</v>
      </c>
      <c r="P43" s="5">
        <f t="shared" si="18"/>
        <v>-0.126924370140091</v>
      </c>
      <c r="Q43" s="4">
        <v>7.3</v>
      </c>
      <c r="R43" s="5">
        <f t="shared" si="19"/>
        <v>-0.13007007337314164</v>
      </c>
      <c r="S43" s="5">
        <f t="shared" si="15"/>
        <v>0.85088221367119266</v>
      </c>
      <c r="T43" s="5">
        <f t="shared" si="16"/>
        <v>0.17017644273423854</v>
      </c>
      <c r="U43" s="9">
        <v>1</v>
      </c>
      <c r="V43" s="24">
        <v>17</v>
      </c>
      <c r="W43" s="19">
        <f>RANK(V43,$V$2:$V346,1)</f>
        <v>17</v>
      </c>
      <c r="AN43" s="9"/>
      <c r="AO43" s="10"/>
      <c r="AP43" s="11"/>
      <c r="AQ43" s="12"/>
    </row>
    <row r="44" spans="1:43" ht="15" customHeight="1" x14ac:dyDescent="0.25">
      <c r="A44">
        <v>2014</v>
      </c>
      <c r="B44" t="s">
        <v>339</v>
      </c>
      <c r="C44" t="s">
        <v>26</v>
      </c>
      <c r="D44" t="s">
        <v>65</v>
      </c>
      <c r="E44" s="4">
        <v>71.13</v>
      </c>
      <c r="F44" s="4">
        <v>207</v>
      </c>
      <c r="G44" s="4">
        <v>4.58</v>
      </c>
      <c r="H44" s="5">
        <f t="shared" si="14"/>
        <v>0.6510159210020019</v>
      </c>
      <c r="I44" s="4">
        <v>18</v>
      </c>
      <c r="J44" s="5">
        <f t="shared" ref="J44:J56" si="20">(STANDARDIZE(I44,$I$307,$I$308))</f>
        <v>-0.33448657237539359</v>
      </c>
      <c r="K44" s="4">
        <v>34.5</v>
      </c>
      <c r="L44" s="5">
        <f t="shared" si="13"/>
        <v>0.411858952253434</v>
      </c>
      <c r="M44" s="4">
        <v>115</v>
      </c>
      <c r="N44" s="4">
        <f t="shared" si="17"/>
        <v>6.5012807692889168E-2</v>
      </c>
      <c r="O44" s="4"/>
      <c r="P44" s="5"/>
      <c r="Q44" s="4"/>
      <c r="R44" s="5"/>
      <c r="S44" s="5">
        <f t="shared" si="15"/>
        <v>0.79340110857293145</v>
      </c>
      <c r="T44" s="5">
        <f t="shared" si="16"/>
        <v>0.19835027714323286</v>
      </c>
      <c r="U44" s="9">
        <v>1</v>
      </c>
      <c r="V44" s="24">
        <v>18</v>
      </c>
      <c r="W44" s="19">
        <f>RANK(V44,$V$2:$V347,1)</f>
        <v>18</v>
      </c>
      <c r="AN44" s="9"/>
      <c r="AO44" s="10"/>
      <c r="AP44" s="11"/>
      <c r="AQ44" s="12"/>
    </row>
    <row r="45" spans="1:43" ht="15" customHeight="1" x14ac:dyDescent="0.25">
      <c r="A45">
        <v>2014</v>
      </c>
      <c r="B45" t="s">
        <v>163</v>
      </c>
      <c r="C45" t="s">
        <v>45</v>
      </c>
      <c r="D45" t="s">
        <v>164</v>
      </c>
      <c r="E45" s="4">
        <v>76.88</v>
      </c>
      <c r="F45" s="4">
        <v>323</v>
      </c>
      <c r="G45" s="4">
        <v>5.28</v>
      </c>
      <c r="H45" s="5">
        <f t="shared" si="14"/>
        <v>-1.7885336459828021</v>
      </c>
      <c r="I45" s="4">
        <v>26</v>
      </c>
      <c r="J45" s="5">
        <f t="shared" si="20"/>
        <v>0.84041249905071924</v>
      </c>
      <c r="K45" s="4">
        <v>23.5</v>
      </c>
      <c r="L45" s="5">
        <f t="shared" si="13"/>
        <v>-2.0589632185404594</v>
      </c>
      <c r="M45" s="4">
        <v>97</v>
      </c>
      <c r="N45" s="4">
        <f t="shared" si="17"/>
        <v>-1.9443962090254832</v>
      </c>
      <c r="O45" s="4">
        <v>5</v>
      </c>
      <c r="P45" s="5">
        <f>(STANDARDIZE(O45,$O$307,$O$308))*-1</f>
        <v>-2.5569294053011276</v>
      </c>
      <c r="Q45" s="4">
        <v>8.24</v>
      </c>
      <c r="R45" s="5">
        <f>(STANDARDIZE(Q45,$Q$307,$Q$308))*-1</f>
        <v>-2.4539590212760625</v>
      </c>
      <c r="S45" s="5">
        <f t="shared" si="15"/>
        <v>-9.9623690010752153</v>
      </c>
      <c r="T45" s="5">
        <f t="shared" si="16"/>
        <v>-1.6603948335125358</v>
      </c>
      <c r="U45" s="9">
        <v>4</v>
      </c>
      <c r="V45" s="24">
        <v>140</v>
      </c>
      <c r="W45" s="19">
        <f>RANK(V45,$V$2:$V348,1)</f>
        <v>132</v>
      </c>
      <c r="AN45" s="9"/>
      <c r="AO45" s="10"/>
      <c r="AP45" s="11"/>
      <c r="AQ45" s="12"/>
    </row>
    <row r="46" spans="1:43" ht="15" customHeight="1" x14ac:dyDescent="0.25">
      <c r="A46">
        <v>2014</v>
      </c>
      <c r="B46" t="s">
        <v>347</v>
      </c>
      <c r="C46" t="s">
        <v>70</v>
      </c>
      <c r="D46" t="s">
        <v>348</v>
      </c>
      <c r="E46" s="4">
        <v>74.13</v>
      </c>
      <c r="F46" s="4">
        <v>302</v>
      </c>
      <c r="G46" s="4">
        <v>4.91</v>
      </c>
      <c r="H46" s="5">
        <f t="shared" si="14"/>
        <v>-0.49905744629083415</v>
      </c>
      <c r="I46" s="4">
        <v>20</v>
      </c>
      <c r="J46" s="5">
        <f t="shared" si="20"/>
        <v>-4.0761804518865366E-2</v>
      </c>
      <c r="K46" s="4">
        <v>26.5</v>
      </c>
      <c r="L46" s="5">
        <f t="shared" si="13"/>
        <v>-1.3851026265057611</v>
      </c>
      <c r="M46" s="4">
        <v>104</v>
      </c>
      <c r="N46" s="4">
        <f t="shared" si="17"/>
        <v>-1.1629593691905604</v>
      </c>
      <c r="O46" s="4">
        <v>4.58</v>
      </c>
      <c r="P46" s="5">
        <f>(STANDARDIZE(O46,$O$307,$O$308))*-1</f>
        <v>-0.85592588068840125</v>
      </c>
      <c r="Q46" s="4">
        <v>7.59</v>
      </c>
      <c r="R46" s="5">
        <f>(STANDARDIZE(Q46,$Q$307,$Q$308))*-1</f>
        <v>-0.84701453602404253</v>
      </c>
      <c r="S46" s="5">
        <f t="shared" si="15"/>
        <v>-4.7908216632184653</v>
      </c>
      <c r="T46" s="5">
        <f t="shared" si="16"/>
        <v>-0.79847027720307751</v>
      </c>
      <c r="U46" s="9">
        <v>5</v>
      </c>
      <c r="V46" s="24">
        <v>158</v>
      </c>
      <c r="W46" s="19">
        <f>RANK(V46,$V$2:$V349,1)</f>
        <v>147</v>
      </c>
      <c r="AN46" s="9"/>
      <c r="AO46" s="10"/>
      <c r="AP46" s="11"/>
      <c r="AQ46" s="12"/>
    </row>
    <row r="47" spans="1:43" ht="15" customHeight="1" x14ac:dyDescent="0.25">
      <c r="A47">
        <v>2014</v>
      </c>
      <c r="B47" t="s">
        <v>61</v>
      </c>
      <c r="C47" t="s">
        <v>23</v>
      </c>
      <c r="D47" t="s">
        <v>62</v>
      </c>
      <c r="E47" s="4">
        <v>72.75</v>
      </c>
      <c r="F47" s="4">
        <v>250</v>
      </c>
      <c r="G47" s="4">
        <v>4.76</v>
      </c>
      <c r="H47" s="5">
        <f t="shared" si="14"/>
        <v>2.3703175205910653E-2</v>
      </c>
      <c r="I47" s="4">
        <v>23</v>
      </c>
      <c r="J47" s="5">
        <f t="shared" si="20"/>
        <v>0.39982534726592694</v>
      </c>
      <c r="K47" s="4">
        <v>37.5</v>
      </c>
      <c r="L47" s="5">
        <f t="shared" si="13"/>
        <v>1.0857195442881322</v>
      </c>
      <c r="M47" s="4">
        <v>122</v>
      </c>
      <c r="N47" s="4">
        <f t="shared" si="17"/>
        <v>0.84644964752781171</v>
      </c>
      <c r="O47" s="4">
        <v>4.3</v>
      </c>
      <c r="P47" s="5">
        <f>(STANDARDIZE(O47,$O$307,$O$308))*-1</f>
        <v>0.27807646905341749</v>
      </c>
      <c r="Q47" s="4">
        <v>7.25</v>
      </c>
      <c r="R47" s="5">
        <f>(STANDARDIZE(Q47,$Q$307,$Q$308))*-1</f>
        <v>-6.4589591229867859E-3</v>
      </c>
      <c r="S47" s="5">
        <f t="shared" si="15"/>
        <v>2.6273152242182123</v>
      </c>
      <c r="T47" s="5">
        <f t="shared" si="16"/>
        <v>0.43788587070303536</v>
      </c>
      <c r="U47" s="9">
        <v>4</v>
      </c>
      <c r="V47" s="24">
        <v>121</v>
      </c>
      <c r="W47" s="19">
        <f>RANK(V47,$V$2:$V350,1)</f>
        <v>115</v>
      </c>
      <c r="AN47" s="9"/>
      <c r="AO47" s="10"/>
      <c r="AP47" s="11"/>
      <c r="AQ47" s="12"/>
    </row>
    <row r="48" spans="1:43" ht="15" customHeight="1" x14ac:dyDescent="0.25">
      <c r="A48">
        <v>2014</v>
      </c>
      <c r="B48" t="s">
        <v>222</v>
      </c>
      <c r="C48" t="s">
        <v>16</v>
      </c>
      <c r="D48" t="s">
        <v>73</v>
      </c>
      <c r="E48" s="4">
        <v>71.88</v>
      </c>
      <c r="F48" s="4">
        <v>230</v>
      </c>
      <c r="G48" s="4">
        <v>4.62</v>
      </c>
      <c r="H48" s="5">
        <f t="shared" si="14"/>
        <v>0.51161308860287025</v>
      </c>
      <c r="I48" s="4">
        <v>19</v>
      </c>
      <c r="J48" s="5">
        <f t="shared" si="20"/>
        <v>-0.18762418844712947</v>
      </c>
      <c r="K48" s="4">
        <v>34.5</v>
      </c>
      <c r="L48" s="5">
        <f t="shared" si="13"/>
        <v>0.411858952253434</v>
      </c>
      <c r="M48" s="4">
        <v>113</v>
      </c>
      <c r="N48" s="4">
        <f t="shared" si="17"/>
        <v>-0.15825486083137441</v>
      </c>
      <c r="O48" s="4"/>
      <c r="P48" s="5"/>
      <c r="Q48" s="4"/>
      <c r="R48" s="5"/>
      <c r="S48" s="5">
        <f t="shared" si="15"/>
        <v>0.57759299157780031</v>
      </c>
      <c r="T48" s="5">
        <f t="shared" si="16"/>
        <v>0.14439824789445008</v>
      </c>
      <c r="U48" s="9">
        <v>2</v>
      </c>
      <c r="V48" s="24">
        <v>57</v>
      </c>
      <c r="W48" s="19">
        <f>RANK(V48,$V$2:$V351,1)</f>
        <v>56</v>
      </c>
      <c r="AN48" s="9"/>
      <c r="AO48" s="10"/>
      <c r="AP48" s="11"/>
      <c r="AQ48" s="12"/>
    </row>
    <row r="49" spans="1:43" ht="15" customHeight="1" x14ac:dyDescent="0.25">
      <c r="A49">
        <v>2014</v>
      </c>
      <c r="B49" t="s">
        <v>291</v>
      </c>
      <c r="C49" t="s">
        <v>98</v>
      </c>
      <c r="D49" t="s">
        <v>28</v>
      </c>
      <c r="E49" s="4">
        <v>76</v>
      </c>
      <c r="F49" s="4">
        <v>252</v>
      </c>
      <c r="G49" s="4">
        <v>4.8899999999999997</v>
      </c>
      <c r="H49" s="5">
        <f t="shared" si="14"/>
        <v>-0.42935603009126672</v>
      </c>
      <c r="I49" s="4">
        <v>14</v>
      </c>
      <c r="J49" s="5">
        <f t="shared" si="20"/>
        <v>-0.92193610808844995</v>
      </c>
      <c r="K49" s="4">
        <v>32</v>
      </c>
      <c r="L49" s="5">
        <f t="shared" si="13"/>
        <v>-0.1496915411088145</v>
      </c>
      <c r="M49" s="4">
        <v>108</v>
      </c>
      <c r="N49" s="4">
        <f t="shared" si="17"/>
        <v>-0.71642403214203332</v>
      </c>
      <c r="O49" s="4">
        <v>4.25</v>
      </c>
      <c r="P49" s="5">
        <f>(STANDARDIZE(O49,$O$307,$O$308))*-1</f>
        <v>0.4805768886501699</v>
      </c>
      <c r="Q49" s="4">
        <v>7.08</v>
      </c>
      <c r="R49" s="5">
        <f>(STANDARDIZE(Q49,$Q$307,$Q$308))*-1</f>
        <v>0.41381882932754105</v>
      </c>
      <c r="S49" s="5">
        <f t="shared" si="15"/>
        <v>-1.3230119934528533</v>
      </c>
      <c r="T49" s="5">
        <f t="shared" si="16"/>
        <v>-0.22050199890880887</v>
      </c>
      <c r="U49" s="9">
        <v>4</v>
      </c>
      <c r="V49" s="24">
        <v>108</v>
      </c>
      <c r="W49" s="19">
        <f>RANK(V49,$V$2:$V352,1)</f>
        <v>103</v>
      </c>
      <c r="AN49" s="9"/>
      <c r="AO49" s="10"/>
      <c r="AP49" s="11"/>
      <c r="AQ49" s="12"/>
    </row>
    <row r="50" spans="1:43" ht="15" customHeight="1" x14ac:dyDescent="0.25">
      <c r="A50">
        <v>2014</v>
      </c>
      <c r="B50" t="s">
        <v>269</v>
      </c>
      <c r="C50" t="s">
        <v>45</v>
      </c>
      <c r="D50" t="s">
        <v>266</v>
      </c>
      <c r="E50" s="4">
        <v>75.88</v>
      </c>
      <c r="F50" s="4">
        <v>303</v>
      </c>
      <c r="G50" s="4">
        <v>5.21</v>
      </c>
      <c r="H50" s="5">
        <f t="shared" si="14"/>
        <v>-1.5445786892843207</v>
      </c>
      <c r="I50" s="4">
        <v>21</v>
      </c>
      <c r="J50" s="5">
        <f t="shared" si="20"/>
        <v>0.10610057940939874</v>
      </c>
      <c r="K50" s="4">
        <v>29</v>
      </c>
      <c r="L50" s="5">
        <f t="shared" si="13"/>
        <v>-0.82355213314351261</v>
      </c>
      <c r="M50" s="4">
        <v>108</v>
      </c>
      <c r="N50" s="4">
        <f t="shared" si="17"/>
        <v>-0.71642403214203332</v>
      </c>
      <c r="O50" s="4">
        <v>4.4000000000000004</v>
      </c>
      <c r="P50" s="5">
        <f>(STANDARDIZE(O50,$O$307,$O$308))*-1</f>
        <v>-0.126924370140091</v>
      </c>
      <c r="Q50" s="4">
        <v>7.57</v>
      </c>
      <c r="R50" s="5">
        <f>(STANDARDIZE(Q50,$Q$307,$Q$308))*-1</f>
        <v>-0.79757009032398141</v>
      </c>
      <c r="S50" s="5">
        <f t="shared" si="15"/>
        <v>-3.9029487356245403</v>
      </c>
      <c r="T50" s="5">
        <f t="shared" si="16"/>
        <v>-0.65049145593742341</v>
      </c>
      <c r="U50" s="9">
        <v>7</v>
      </c>
      <c r="V50" s="24">
        <v>246</v>
      </c>
      <c r="W50" s="19">
        <f>RANK(V50,$V$2:$V353,1)</f>
        <v>197</v>
      </c>
      <c r="AN50" s="9">
        <v>7</v>
      </c>
      <c r="AO50" s="10">
        <v>241</v>
      </c>
      <c r="AP50" s="11" t="s">
        <v>477</v>
      </c>
      <c r="AQ50" s="12" t="s">
        <v>73</v>
      </c>
    </row>
    <row r="51" spans="1:43" ht="15" customHeight="1" x14ac:dyDescent="0.25">
      <c r="A51">
        <v>2014</v>
      </c>
      <c r="B51" t="s">
        <v>374</v>
      </c>
      <c r="C51" t="s">
        <v>16</v>
      </c>
      <c r="D51" t="s">
        <v>97</v>
      </c>
      <c r="E51" s="4">
        <v>72</v>
      </c>
      <c r="F51" s="4">
        <v>214</v>
      </c>
      <c r="G51" s="4">
        <v>4.4800000000000004</v>
      </c>
      <c r="H51" s="5">
        <f t="shared" si="14"/>
        <v>0.99952300199982969</v>
      </c>
      <c r="I51" s="4">
        <v>17</v>
      </c>
      <c r="J51" s="5">
        <f t="shared" si="20"/>
        <v>-0.48134895630365765</v>
      </c>
      <c r="K51" s="4">
        <v>37.5</v>
      </c>
      <c r="L51" s="5">
        <f t="shared" si="13"/>
        <v>1.0857195442881322</v>
      </c>
      <c r="M51" s="4">
        <v>125</v>
      </c>
      <c r="N51" s="4">
        <f t="shared" si="17"/>
        <v>1.1813511503142071</v>
      </c>
      <c r="O51" s="4">
        <v>4.3</v>
      </c>
      <c r="P51" s="5">
        <f>(STANDARDIZE(O51,$O$307,$O$308))*-1</f>
        <v>0.27807646905341749</v>
      </c>
      <c r="Q51" s="4">
        <v>7.16</v>
      </c>
      <c r="R51" s="5">
        <f>(STANDARDIZE(Q51,$Q$307,$Q$308))*-1</f>
        <v>0.21604104652729242</v>
      </c>
      <c r="S51" s="5">
        <f t="shared" si="15"/>
        <v>3.2793622558792213</v>
      </c>
      <c r="T51" s="5">
        <f t="shared" si="16"/>
        <v>0.54656037597987017</v>
      </c>
      <c r="U51" s="9">
        <v>3</v>
      </c>
      <c r="V51" s="24">
        <v>69</v>
      </c>
      <c r="W51" s="19">
        <f>RANK(V51,$V$2:$V354,1)</f>
        <v>67</v>
      </c>
      <c r="AN51" s="9"/>
      <c r="AO51" s="10"/>
      <c r="AP51" s="11"/>
      <c r="AQ51" s="12"/>
    </row>
    <row r="52" spans="1:43" ht="15" customHeight="1" x14ac:dyDescent="0.25">
      <c r="A52">
        <v>2014</v>
      </c>
      <c r="B52" t="s">
        <v>52</v>
      </c>
      <c r="C52" t="s">
        <v>31</v>
      </c>
      <c r="D52" t="s">
        <v>1</v>
      </c>
      <c r="E52" s="4">
        <v>71.5</v>
      </c>
      <c r="F52" s="4">
        <v>248</v>
      </c>
      <c r="G52" s="4">
        <v>4.83</v>
      </c>
      <c r="H52" s="5">
        <f t="shared" si="14"/>
        <v>-0.22025178149257066</v>
      </c>
      <c r="I52" s="4">
        <v>27</v>
      </c>
      <c r="J52" s="5">
        <f t="shared" si="20"/>
        <v>0.98727488297898336</v>
      </c>
      <c r="K52" s="4">
        <v>31</v>
      </c>
      <c r="L52" s="5">
        <f t="shared" si="13"/>
        <v>-0.3743117384537139</v>
      </c>
      <c r="M52" s="4">
        <v>113</v>
      </c>
      <c r="N52" s="4">
        <f t="shared" si="17"/>
        <v>-0.15825486083137441</v>
      </c>
      <c r="O52" s="4">
        <v>4.2699999999999996</v>
      </c>
      <c r="P52" s="5">
        <f>(STANDARDIZE(O52,$O$307,$O$308))*-1</f>
        <v>0.39957672081147039</v>
      </c>
      <c r="Q52" s="4">
        <v>7.18</v>
      </c>
      <c r="R52" s="5">
        <f>(STANDARDIZE(Q52,$Q$307,$Q$308))*-1</f>
        <v>0.16659660082723135</v>
      </c>
      <c r="S52" s="5">
        <f t="shared" si="15"/>
        <v>0.80062982384002612</v>
      </c>
      <c r="T52" s="5">
        <f t="shared" si="16"/>
        <v>0.1334383039733377</v>
      </c>
      <c r="U52" s="9">
        <v>3</v>
      </c>
      <c r="V52" s="24">
        <v>77</v>
      </c>
      <c r="W52" s="19">
        <f>RANK(V52,$V$2:$V355,1)</f>
        <v>75</v>
      </c>
      <c r="AN52" s="9"/>
      <c r="AO52" s="10"/>
      <c r="AP52" s="11"/>
      <c r="AQ52" s="12"/>
    </row>
    <row r="53" spans="1:43" ht="15" customHeight="1" x14ac:dyDescent="0.25">
      <c r="A53">
        <v>2014</v>
      </c>
      <c r="B53" t="s">
        <v>57</v>
      </c>
      <c r="C53" t="s">
        <v>2</v>
      </c>
      <c r="D53" t="s">
        <v>58</v>
      </c>
      <c r="E53" s="4">
        <v>76</v>
      </c>
      <c r="F53" s="4">
        <v>206</v>
      </c>
      <c r="G53" s="4">
        <v>4.7300000000000004</v>
      </c>
      <c r="H53" s="5">
        <f t="shared" si="14"/>
        <v>0.12825529950525713</v>
      </c>
      <c r="I53" s="4">
        <v>12</v>
      </c>
      <c r="J53" s="5">
        <f t="shared" si="20"/>
        <v>-1.2156608759449781</v>
      </c>
      <c r="K53" s="4"/>
      <c r="L53" s="5"/>
      <c r="M53" s="4"/>
      <c r="N53" s="4"/>
      <c r="O53" s="4"/>
      <c r="P53" s="5"/>
      <c r="Q53" s="4"/>
      <c r="R53" s="5"/>
      <c r="S53" s="5">
        <f t="shared" si="15"/>
        <v>-1.087405576439721</v>
      </c>
      <c r="T53" s="5">
        <f t="shared" si="16"/>
        <v>-0.54370278821986051</v>
      </c>
      <c r="AN53" s="9"/>
      <c r="AO53" s="10"/>
      <c r="AP53" s="11"/>
      <c r="AQ53" s="12"/>
    </row>
    <row r="54" spans="1:43" ht="15" customHeight="1" x14ac:dyDescent="0.25">
      <c r="A54">
        <v>2014</v>
      </c>
      <c r="B54" t="s">
        <v>118</v>
      </c>
      <c r="C54" t="s">
        <v>10</v>
      </c>
      <c r="D54" t="s">
        <v>119</v>
      </c>
      <c r="E54" s="4">
        <v>69.88</v>
      </c>
      <c r="F54" s="4">
        <v>202</v>
      </c>
      <c r="G54" s="4">
        <v>4.54</v>
      </c>
      <c r="H54" s="5">
        <f t="shared" si="14"/>
        <v>0.79041875340113366</v>
      </c>
      <c r="I54" s="4">
        <v>15</v>
      </c>
      <c r="J54" s="5">
        <f t="shared" si="20"/>
        <v>-0.77507372416018583</v>
      </c>
      <c r="K54" s="4"/>
      <c r="L54" s="5"/>
      <c r="M54" s="4"/>
      <c r="N54" s="4"/>
      <c r="O54" s="4"/>
      <c r="P54" s="5"/>
      <c r="Q54" s="4"/>
      <c r="R54" s="5"/>
      <c r="S54" s="5">
        <f t="shared" si="15"/>
        <v>1.5345029240947827E-2</v>
      </c>
      <c r="T54" s="5">
        <f t="shared" si="16"/>
        <v>7.6725146204739136E-3</v>
      </c>
      <c r="AN54" s="9">
        <v>7</v>
      </c>
      <c r="AO54" s="10">
        <v>242</v>
      </c>
      <c r="AP54" s="11" t="s">
        <v>478</v>
      </c>
      <c r="AQ54" s="12" t="s">
        <v>225</v>
      </c>
    </row>
    <row r="55" spans="1:43" ht="15" customHeight="1" x14ac:dyDescent="0.25">
      <c r="A55">
        <v>2014</v>
      </c>
      <c r="B55" t="s">
        <v>377</v>
      </c>
      <c r="C55" t="s">
        <v>98</v>
      </c>
      <c r="D55" t="s">
        <v>378</v>
      </c>
      <c r="E55" s="4">
        <v>73</v>
      </c>
      <c r="F55" s="4">
        <v>266</v>
      </c>
      <c r="G55" s="4">
        <v>4.71</v>
      </c>
      <c r="H55" s="5">
        <f t="shared" si="14"/>
        <v>0.19795671570482457</v>
      </c>
      <c r="I55" s="4">
        <v>28</v>
      </c>
      <c r="J55" s="5">
        <f t="shared" si="20"/>
        <v>1.1341372669072474</v>
      </c>
      <c r="K55" s="4">
        <v>37</v>
      </c>
      <c r="L55" s="5">
        <f>STANDARDIZE(K55,$K$307,$K$308)</f>
        <v>0.97340944561568243</v>
      </c>
      <c r="M55" s="4">
        <v>121</v>
      </c>
      <c r="N55" s="4">
        <f>(STANDARDIZE(M55,$M$307,$M$308))</f>
        <v>0.73481581326567991</v>
      </c>
      <c r="O55" s="4">
        <v>4.46</v>
      </c>
      <c r="P55" s="5">
        <f>(STANDARDIZE(O55,$O$307,$O$308))*-1</f>
        <v>-0.3699248736561932</v>
      </c>
      <c r="Q55" s="4">
        <v>7.55</v>
      </c>
      <c r="R55" s="5">
        <f>(STANDARDIZE(Q55,$Q$307,$Q$308))*-1</f>
        <v>-0.74812564462391817</v>
      </c>
      <c r="S55" s="5">
        <f t="shared" si="15"/>
        <v>1.9222687232133229</v>
      </c>
      <c r="T55" s="5">
        <f t="shared" si="16"/>
        <v>0.32037812053555381</v>
      </c>
      <c r="U55" s="9">
        <v>5</v>
      </c>
      <c r="V55" s="24">
        <v>159</v>
      </c>
      <c r="W55" s="19">
        <f>RANK(V55,$V$2:$V358,1)</f>
        <v>148</v>
      </c>
      <c r="AN55" s="9"/>
      <c r="AO55" s="10"/>
      <c r="AP55" s="11"/>
      <c r="AQ55" s="12"/>
    </row>
    <row r="56" spans="1:43" ht="15" customHeight="1" x14ac:dyDescent="0.25">
      <c r="A56">
        <v>2014</v>
      </c>
      <c r="B56" t="s">
        <v>422</v>
      </c>
      <c r="C56" t="s">
        <v>49</v>
      </c>
      <c r="D56" t="s">
        <v>20</v>
      </c>
      <c r="E56" s="4">
        <v>74.63</v>
      </c>
      <c r="F56" s="4">
        <v>310</v>
      </c>
      <c r="G56" s="4">
        <v>5.5</v>
      </c>
      <c r="H56" s="5">
        <f t="shared" si="14"/>
        <v>-2.5552492241780249</v>
      </c>
      <c r="I56" s="4">
        <v>29</v>
      </c>
      <c r="J56" s="5">
        <f t="shared" si="20"/>
        <v>1.2809996508355115</v>
      </c>
      <c r="K56" s="4"/>
      <c r="L56" s="5"/>
      <c r="M56" s="4"/>
      <c r="N56" s="4"/>
      <c r="O56" s="4"/>
      <c r="P56" s="5"/>
      <c r="Q56" s="4"/>
      <c r="R56" s="5"/>
      <c r="S56" s="5">
        <f t="shared" si="15"/>
        <v>-1.2742495733425134</v>
      </c>
      <c r="T56" s="5">
        <f t="shared" si="16"/>
        <v>-0.63712478667125672</v>
      </c>
      <c r="U56" s="9">
        <v>3</v>
      </c>
      <c r="V56" s="24">
        <v>89</v>
      </c>
      <c r="W56" s="19">
        <f>RANK(V56,$V$2:$V359,1)</f>
        <v>85</v>
      </c>
      <c r="AN56" s="9"/>
      <c r="AO56" s="10"/>
      <c r="AP56" s="11"/>
      <c r="AQ56" s="12"/>
    </row>
    <row r="57" spans="1:43" ht="15" customHeight="1" x14ac:dyDescent="0.25">
      <c r="A57">
        <v>2014</v>
      </c>
      <c r="B57" t="s">
        <v>245</v>
      </c>
      <c r="C57" t="s">
        <v>31</v>
      </c>
      <c r="D57" t="s">
        <v>36</v>
      </c>
      <c r="E57" s="4">
        <v>75.13</v>
      </c>
      <c r="F57" s="4">
        <v>240</v>
      </c>
      <c r="G57" s="4">
        <v>4.74</v>
      </c>
      <c r="H57" s="5">
        <f t="shared" si="14"/>
        <v>9.3404591405474982E-2</v>
      </c>
      <c r="I57" s="4"/>
      <c r="J57" s="5"/>
      <c r="K57" s="4">
        <v>33.5</v>
      </c>
      <c r="L57" s="5">
        <f>STANDARDIZE(K57,$K$307,$K$308)</f>
        <v>0.18723875490853459</v>
      </c>
      <c r="M57" s="4">
        <v>114</v>
      </c>
      <c r="N57" s="4">
        <f>(STANDARDIZE(M57,$M$307,$M$308))</f>
        <v>-4.6621026569242628E-2</v>
      </c>
      <c r="O57" s="4"/>
      <c r="P57" s="5"/>
      <c r="Q57" s="4"/>
      <c r="R57" s="5"/>
      <c r="S57" s="5">
        <f t="shared" si="15"/>
        <v>0.23402231974476692</v>
      </c>
      <c r="T57" s="5">
        <f t="shared" si="16"/>
        <v>7.8007439914922302E-2</v>
      </c>
      <c r="AN57" s="9"/>
      <c r="AO57" s="10"/>
      <c r="AP57" s="11"/>
      <c r="AQ57" s="12"/>
    </row>
    <row r="58" spans="1:43" ht="15" customHeight="1" x14ac:dyDescent="0.25">
      <c r="A58">
        <v>2014</v>
      </c>
      <c r="B58" t="s">
        <v>258</v>
      </c>
      <c r="C58" t="s">
        <v>23</v>
      </c>
      <c r="D58" t="s">
        <v>51</v>
      </c>
      <c r="E58" s="4">
        <v>73.75</v>
      </c>
      <c r="F58" s="4">
        <v>233</v>
      </c>
      <c r="G58" s="4">
        <v>4.72</v>
      </c>
      <c r="H58" s="5">
        <f t="shared" si="14"/>
        <v>0.1631060076050424</v>
      </c>
      <c r="I58" s="4">
        <v>16</v>
      </c>
      <c r="J58" s="5">
        <f>(STANDARDIZE(I58,$I$307,$I$308))</f>
        <v>-0.62821134023192171</v>
      </c>
      <c r="K58" s="4">
        <v>32</v>
      </c>
      <c r="L58" s="5">
        <f>STANDARDIZE(K58,$K$307,$K$308)</f>
        <v>-0.1496915411088145</v>
      </c>
      <c r="M58" s="4">
        <v>122</v>
      </c>
      <c r="N58" s="4">
        <f>(STANDARDIZE(M58,$M$307,$M$308))</f>
        <v>0.84644964752781171</v>
      </c>
      <c r="O58" s="4"/>
      <c r="P58" s="5"/>
      <c r="Q58" s="4"/>
      <c r="R58" s="5"/>
      <c r="S58" s="5">
        <f t="shared" si="15"/>
        <v>0.23165277379211791</v>
      </c>
      <c r="T58" s="5">
        <f t="shared" si="16"/>
        <v>5.7913193448029476E-2</v>
      </c>
      <c r="U58" s="9">
        <v>3</v>
      </c>
      <c r="V58" s="24">
        <v>71</v>
      </c>
      <c r="W58" s="19">
        <f>RANK(V58,$V$2:$V361,1)</f>
        <v>69</v>
      </c>
      <c r="AN58" s="9"/>
      <c r="AO58" s="10"/>
      <c r="AP58" s="11"/>
      <c r="AQ58" s="12"/>
    </row>
    <row r="59" spans="1:43" ht="15" customHeight="1" x14ac:dyDescent="0.25">
      <c r="A59">
        <v>2014</v>
      </c>
      <c r="B59" t="s">
        <v>216</v>
      </c>
      <c r="C59" t="s">
        <v>2</v>
      </c>
      <c r="D59" t="s">
        <v>217</v>
      </c>
      <c r="E59" s="4">
        <v>75.88</v>
      </c>
      <c r="F59" s="4">
        <v>223</v>
      </c>
      <c r="G59" s="4">
        <v>4.6500000000000004</v>
      </c>
      <c r="H59" s="5">
        <f t="shared" si="14"/>
        <v>0.40706096430352062</v>
      </c>
      <c r="I59" s="4">
        <v>13</v>
      </c>
      <c r="J59" s="5">
        <f>(STANDARDIZE(I59,$I$307,$I$308))</f>
        <v>-1.068798492016714</v>
      </c>
      <c r="K59" s="4">
        <v>27.5</v>
      </c>
      <c r="L59" s="5">
        <f>STANDARDIZE(K59,$K$307,$K$308)</f>
        <v>-1.1604824291608618</v>
      </c>
      <c r="M59" s="4">
        <v>108</v>
      </c>
      <c r="N59" s="4">
        <f>(STANDARDIZE(M59,$M$307,$M$308))</f>
        <v>-0.71642403214203332</v>
      </c>
      <c r="O59" s="4">
        <v>4.2</v>
      </c>
      <c r="P59" s="5">
        <f>(STANDARDIZE(O59,$O$307,$O$308))*-1</f>
        <v>0.68307730824692237</v>
      </c>
      <c r="Q59" s="4">
        <v>6.89</v>
      </c>
      <c r="R59" s="5">
        <f>(STANDARDIZE(Q59,$Q$307,$Q$308))*-1</f>
        <v>0.88354106347813222</v>
      </c>
      <c r="S59" s="5">
        <f t="shared" si="15"/>
        <v>-0.97202561729103398</v>
      </c>
      <c r="T59" s="5">
        <f t="shared" si="16"/>
        <v>-0.16200426954850566</v>
      </c>
      <c r="AN59" s="9"/>
      <c r="AO59" s="10"/>
      <c r="AP59" s="11"/>
      <c r="AQ59" s="12"/>
    </row>
    <row r="60" spans="1:43" ht="15" customHeight="1" x14ac:dyDescent="0.25">
      <c r="A60">
        <v>2014</v>
      </c>
      <c r="B60" t="s">
        <v>263</v>
      </c>
      <c r="C60" t="s">
        <v>2</v>
      </c>
      <c r="D60" t="s">
        <v>264</v>
      </c>
      <c r="E60" s="4">
        <v>74.5</v>
      </c>
      <c r="F60" s="4">
        <v>215</v>
      </c>
      <c r="G60" s="4">
        <v>4.5199999999999996</v>
      </c>
      <c r="H60" s="5">
        <f t="shared" si="14"/>
        <v>0.86012016960070115</v>
      </c>
      <c r="I60" s="4">
        <v>23</v>
      </c>
      <c r="J60" s="5">
        <f>(STANDARDIZE(I60,$I$307,$I$308))</f>
        <v>0.39982534726592694</v>
      </c>
      <c r="K60" s="4"/>
      <c r="L60" s="5"/>
      <c r="M60" s="4"/>
      <c r="N60" s="4"/>
      <c r="O60" s="4"/>
      <c r="P60" s="5"/>
      <c r="Q60" s="4"/>
      <c r="R60" s="5"/>
      <c r="S60" s="5">
        <f t="shared" si="15"/>
        <v>1.259945516866628</v>
      </c>
      <c r="T60" s="5">
        <f t="shared" si="16"/>
        <v>0.62997275843331402</v>
      </c>
      <c r="U60" s="9">
        <v>2</v>
      </c>
      <c r="V60" s="24">
        <v>56</v>
      </c>
      <c r="W60" s="19">
        <f>RANK(V60,$V$2:$V363,1)</f>
        <v>55</v>
      </c>
      <c r="AN60" s="9"/>
      <c r="AO60" s="10"/>
      <c r="AP60" s="11"/>
      <c r="AQ60" s="12"/>
    </row>
    <row r="61" spans="1:43" ht="15" customHeight="1" x14ac:dyDescent="0.25">
      <c r="A61">
        <v>2014</v>
      </c>
      <c r="B61" t="s">
        <v>287</v>
      </c>
      <c r="C61" t="s">
        <v>288</v>
      </c>
      <c r="D61" t="s">
        <v>34</v>
      </c>
      <c r="E61" s="4">
        <v>74.5</v>
      </c>
      <c r="F61" s="4">
        <v>216</v>
      </c>
      <c r="G61" s="4">
        <v>4.8899999999999997</v>
      </c>
      <c r="H61" s="5">
        <f t="shared" si="14"/>
        <v>-0.42935603009126672</v>
      </c>
      <c r="I61" s="4"/>
      <c r="J61" s="5"/>
      <c r="K61" s="4">
        <v>27</v>
      </c>
      <c r="L61" s="5">
        <f t="shared" ref="L61:L76" si="21">STANDARDIZE(K61,$K$307,$K$308)</f>
        <v>-1.2727925278333114</v>
      </c>
      <c r="M61" s="4"/>
      <c r="N61" s="4"/>
      <c r="O61" s="4"/>
      <c r="P61" s="5"/>
      <c r="Q61" s="4"/>
      <c r="R61" s="5"/>
      <c r="S61" s="5">
        <f t="shared" si="15"/>
        <v>-1.7021485579245781</v>
      </c>
      <c r="T61" s="5">
        <f t="shared" si="16"/>
        <v>-0.85107427896228904</v>
      </c>
      <c r="AN61" s="6"/>
      <c r="AO61" s="10"/>
      <c r="AP61" s="11"/>
      <c r="AQ61" s="12"/>
    </row>
    <row r="62" spans="1:43" ht="15" customHeight="1" x14ac:dyDescent="0.25">
      <c r="A62">
        <v>2014</v>
      </c>
      <c r="B62" t="s">
        <v>278</v>
      </c>
      <c r="C62" t="s">
        <v>13</v>
      </c>
      <c r="D62" t="s">
        <v>203</v>
      </c>
      <c r="E62" s="4">
        <v>75.88</v>
      </c>
      <c r="F62" s="4">
        <v>242</v>
      </c>
      <c r="G62" s="4">
        <v>4.6100000000000003</v>
      </c>
      <c r="H62" s="5">
        <f t="shared" si="14"/>
        <v>0.54646379670265233</v>
      </c>
      <c r="I62" s="4">
        <v>15</v>
      </c>
      <c r="J62" s="5">
        <f>(STANDARDIZE(I62,$I$307,$I$308))</f>
        <v>-0.77507372416018583</v>
      </c>
      <c r="K62" s="4">
        <v>39</v>
      </c>
      <c r="L62" s="5">
        <f t="shared" si="21"/>
        <v>1.4226498403054813</v>
      </c>
      <c r="M62" s="4">
        <v>127</v>
      </c>
      <c r="N62" s="4">
        <f>(STANDARDIZE(M62,$M$307,$M$308))</f>
        <v>1.4046188188384707</v>
      </c>
      <c r="O62" s="4"/>
      <c r="P62" s="5"/>
      <c r="Q62" s="4"/>
      <c r="R62" s="5"/>
      <c r="S62" s="5">
        <f t="shared" si="15"/>
        <v>2.5986587316864185</v>
      </c>
      <c r="T62" s="5">
        <f t="shared" si="16"/>
        <v>0.64966468292160462</v>
      </c>
      <c r="AN62" s="9"/>
      <c r="AO62" s="10"/>
      <c r="AP62" s="11"/>
      <c r="AQ62" s="12"/>
    </row>
    <row r="63" spans="1:43" ht="15" customHeight="1" x14ac:dyDescent="0.25">
      <c r="A63">
        <v>2014</v>
      </c>
      <c r="B63" t="s">
        <v>371</v>
      </c>
      <c r="C63" t="s">
        <v>55</v>
      </c>
      <c r="D63" t="s">
        <v>101</v>
      </c>
      <c r="E63" s="4">
        <v>72.38</v>
      </c>
      <c r="F63" s="4">
        <v>206</v>
      </c>
      <c r="G63" s="4">
        <v>4.66</v>
      </c>
      <c r="H63" s="5">
        <f t="shared" si="14"/>
        <v>0.37221025620373843</v>
      </c>
      <c r="I63" s="4"/>
      <c r="J63" s="5"/>
      <c r="K63" s="4">
        <v>34</v>
      </c>
      <c r="L63" s="5">
        <f t="shared" si="21"/>
        <v>0.29954885358098426</v>
      </c>
      <c r="M63" s="4">
        <v>115</v>
      </c>
      <c r="N63" s="4">
        <f>(STANDARDIZE(M63,$M$307,$M$308))</f>
        <v>6.5012807692889168E-2</v>
      </c>
      <c r="O63" s="4">
        <v>4.33</v>
      </c>
      <c r="P63" s="5">
        <f>(STANDARDIZE(O63,$O$307,$O$308))*-1</f>
        <v>0.15657621729536456</v>
      </c>
      <c r="Q63" s="4">
        <v>7.07</v>
      </c>
      <c r="R63" s="5">
        <f>(STANDARDIZE(Q63,$Q$307,$Q$308))*-1</f>
        <v>0.43854105217757161</v>
      </c>
      <c r="S63" s="5">
        <f t="shared" si="15"/>
        <v>1.331889186950548</v>
      </c>
      <c r="T63" s="5">
        <f t="shared" si="16"/>
        <v>0.26637783739010962</v>
      </c>
      <c r="AN63" s="9"/>
      <c r="AO63" s="10"/>
      <c r="AP63" s="11"/>
      <c r="AQ63" s="12"/>
    </row>
    <row r="64" spans="1:43" ht="15" customHeight="1" x14ac:dyDescent="0.25">
      <c r="A64">
        <v>2014</v>
      </c>
      <c r="B64" t="s">
        <v>50</v>
      </c>
      <c r="C64" t="s">
        <v>49</v>
      </c>
      <c r="D64" t="s">
        <v>51</v>
      </c>
      <c r="E64" s="4">
        <v>76.13</v>
      </c>
      <c r="F64" s="4">
        <v>298</v>
      </c>
      <c r="G64" s="4">
        <v>5.3</v>
      </c>
      <c r="H64" s="5">
        <f t="shared" si="14"/>
        <v>-1.8582350621823662</v>
      </c>
      <c r="I64" s="4">
        <v>21</v>
      </c>
      <c r="J64" s="5">
        <f>(STANDARDIZE(I64,$I$307,$I$308))</f>
        <v>0.10610057940939874</v>
      </c>
      <c r="K64" s="4">
        <v>25</v>
      </c>
      <c r="L64" s="5">
        <f t="shared" si="21"/>
        <v>-1.7220329225231101</v>
      </c>
      <c r="M64" s="4">
        <v>101</v>
      </c>
      <c r="N64" s="4">
        <f>(STANDARDIZE(M64,$M$307,$M$308))</f>
        <v>-1.4978608719769559</v>
      </c>
      <c r="O64" s="4">
        <v>4.6100000000000003</v>
      </c>
      <c r="P64" s="5">
        <f>(STANDARDIZE(O64,$O$307,$O$308))*-1</f>
        <v>-0.97742613244645415</v>
      </c>
      <c r="Q64" s="4">
        <v>7.44</v>
      </c>
      <c r="R64" s="5">
        <f>(STANDARDIZE(Q64,$Q$307,$Q$308))*-1</f>
        <v>-0.47618119327357789</v>
      </c>
      <c r="S64" s="5">
        <f t="shared" si="15"/>
        <v>-6.4256356029930659</v>
      </c>
      <c r="T64" s="5">
        <f t="shared" si="16"/>
        <v>-1.0709392671655109</v>
      </c>
      <c r="AN64" s="9"/>
      <c r="AO64" s="10"/>
      <c r="AP64" s="11"/>
      <c r="AQ64" s="12"/>
    </row>
    <row r="65" spans="1:43" ht="15" customHeight="1" x14ac:dyDescent="0.25">
      <c r="A65">
        <v>2014</v>
      </c>
      <c r="B65" t="s">
        <v>72</v>
      </c>
      <c r="C65" t="s">
        <v>2</v>
      </c>
      <c r="D65" t="s">
        <v>73</v>
      </c>
      <c r="E65" s="4">
        <v>71.38</v>
      </c>
      <c r="F65" s="4">
        <v>178</v>
      </c>
      <c r="G65" s="4">
        <v>4.51</v>
      </c>
      <c r="H65" s="5">
        <f t="shared" si="14"/>
        <v>0.89497087770048322</v>
      </c>
      <c r="I65" s="4"/>
      <c r="J65" s="5"/>
      <c r="K65" s="4">
        <v>33</v>
      </c>
      <c r="L65" s="5">
        <f t="shared" si="21"/>
        <v>7.4928656236084898E-2</v>
      </c>
      <c r="M65" s="4">
        <v>115</v>
      </c>
      <c r="N65" s="4">
        <f>(STANDARDIZE(M65,$M$307,$M$308))</f>
        <v>6.5012807692889168E-2</v>
      </c>
      <c r="O65" s="4">
        <v>4.22</v>
      </c>
      <c r="P65" s="5">
        <f>(STANDARDIZE(O65,$O$307,$O$308))*-1</f>
        <v>0.6020771404082228</v>
      </c>
      <c r="Q65" s="4">
        <v>7.16</v>
      </c>
      <c r="R65" s="5">
        <f>(STANDARDIZE(Q65,$Q$307,$Q$308))*-1</f>
        <v>0.21604104652729242</v>
      </c>
      <c r="S65" s="5">
        <f t="shared" si="15"/>
        <v>1.8530305285649724</v>
      </c>
      <c r="T65" s="5">
        <f t="shared" si="16"/>
        <v>0.37060610571299446</v>
      </c>
      <c r="AN65" s="9"/>
      <c r="AO65" s="10"/>
      <c r="AP65" s="11"/>
      <c r="AQ65" s="12"/>
    </row>
    <row r="66" spans="1:43" ht="15" customHeight="1" x14ac:dyDescent="0.25">
      <c r="A66">
        <v>2014</v>
      </c>
      <c r="B66" t="s">
        <v>274</v>
      </c>
      <c r="C66" t="s">
        <v>201</v>
      </c>
      <c r="D66" t="s">
        <v>73</v>
      </c>
      <c r="E66" s="4">
        <v>74.63</v>
      </c>
      <c r="F66" s="4">
        <v>296</v>
      </c>
      <c r="G66" s="4">
        <v>5.24</v>
      </c>
      <c r="H66" s="5">
        <f t="shared" ref="H66:H83" si="22">(STANDARDIZE(G66,$G$307,$G$308))*-1</f>
        <v>-1.6491308135836702</v>
      </c>
      <c r="I66" s="4">
        <v>36</v>
      </c>
      <c r="J66" s="5">
        <f>(STANDARDIZE(I66,$I$307,$I$308))</f>
        <v>2.3090363383333603</v>
      </c>
      <c r="K66" s="4">
        <v>27</v>
      </c>
      <c r="L66" s="5">
        <f t="shared" si="21"/>
        <v>-1.2727925278333114</v>
      </c>
      <c r="M66" s="4"/>
      <c r="N66" s="4"/>
      <c r="O66" s="4"/>
      <c r="P66" s="5"/>
      <c r="Q66" s="4"/>
      <c r="R66" s="5"/>
      <c r="S66" s="5">
        <f t="shared" ref="S66:S97" si="23">H66+J66+L66+N66+P66+R66</f>
        <v>-0.61288700308362132</v>
      </c>
      <c r="T66" s="5">
        <f t="shared" ref="T66:T97" si="24">AVERAGE(H66,J66,L66,N66,P66,R66)</f>
        <v>-0.20429566769454044</v>
      </c>
      <c r="U66" s="9">
        <v>5</v>
      </c>
      <c r="V66" s="24">
        <v>161</v>
      </c>
      <c r="W66" s="19">
        <f>RANK(V66,$V$2:$V369,1)</f>
        <v>149</v>
      </c>
      <c r="AN66" s="6"/>
      <c r="AO66" s="10"/>
      <c r="AP66" s="11"/>
      <c r="AQ66" s="12"/>
    </row>
    <row r="67" spans="1:43" ht="15" customHeight="1" x14ac:dyDescent="0.25">
      <c r="A67">
        <v>2014</v>
      </c>
      <c r="B67" t="s">
        <v>276</v>
      </c>
      <c r="C67" t="s">
        <v>7</v>
      </c>
      <c r="D67" t="s">
        <v>30</v>
      </c>
      <c r="E67" s="4">
        <v>72.63</v>
      </c>
      <c r="F67" s="4">
        <v>217</v>
      </c>
      <c r="G67" s="4">
        <v>4.6500000000000004</v>
      </c>
      <c r="H67" s="5">
        <f t="shared" si="22"/>
        <v>0.40706096430352062</v>
      </c>
      <c r="I67" s="4">
        <v>12</v>
      </c>
      <c r="J67" s="5">
        <f>(STANDARDIZE(I67,$I$307,$I$308))</f>
        <v>-1.2156608759449781</v>
      </c>
      <c r="K67" s="4">
        <v>32.5</v>
      </c>
      <c r="L67" s="5">
        <f t="shared" si="21"/>
        <v>-3.7381442436364792E-2</v>
      </c>
      <c r="M67" s="4">
        <v>117</v>
      </c>
      <c r="N67" s="4">
        <f t="shared" ref="N67:N76" si="25">(STANDARDIZE(M67,$M$307,$M$308))</f>
        <v>0.28828047621715275</v>
      </c>
      <c r="O67" s="4">
        <v>4.3499999999999996</v>
      </c>
      <c r="P67" s="5">
        <f t="shared" ref="P67:P73" si="26">(STANDARDIZE(O67,$O$307,$O$308))*-1</f>
        <v>7.5576049456665031E-2</v>
      </c>
      <c r="Q67" s="4">
        <v>7.15</v>
      </c>
      <c r="R67" s="5">
        <f t="shared" ref="R67:R73" si="27">(STANDARDIZE(Q67,$Q$307,$Q$308))*-1</f>
        <v>0.24076326937732295</v>
      </c>
      <c r="S67" s="5">
        <f t="shared" si="23"/>
        <v>-0.2413615590266816</v>
      </c>
      <c r="T67" s="5">
        <f t="shared" si="24"/>
        <v>-4.0226926504446932E-2</v>
      </c>
    </row>
    <row r="68" spans="1:43" ht="15" customHeight="1" x14ac:dyDescent="0.25">
      <c r="A68">
        <v>2014</v>
      </c>
      <c r="B68" t="s">
        <v>189</v>
      </c>
      <c r="C68" t="s">
        <v>13</v>
      </c>
      <c r="D68" t="s">
        <v>42</v>
      </c>
      <c r="E68" s="4">
        <v>77.88</v>
      </c>
      <c r="F68" s="4">
        <v>260</v>
      </c>
      <c r="G68" s="4">
        <v>4.8899999999999997</v>
      </c>
      <c r="H68" s="5">
        <f t="shared" si="22"/>
        <v>-0.42935603009126672</v>
      </c>
      <c r="I68" s="4"/>
      <c r="J68" s="5"/>
      <c r="K68" s="4">
        <v>33.5</v>
      </c>
      <c r="L68" s="5">
        <f t="shared" si="21"/>
        <v>0.18723875490853459</v>
      </c>
      <c r="M68" s="4">
        <v>120</v>
      </c>
      <c r="N68" s="4">
        <f t="shared" si="25"/>
        <v>0.6231819790035481</v>
      </c>
      <c r="O68" s="4">
        <v>4.4400000000000004</v>
      </c>
      <c r="P68" s="5">
        <f t="shared" si="26"/>
        <v>-0.28892470581749369</v>
      </c>
      <c r="Q68" s="4">
        <v>7.42</v>
      </c>
      <c r="R68" s="5">
        <f t="shared" si="27"/>
        <v>-0.42673674757351465</v>
      </c>
      <c r="S68" s="5">
        <f t="shared" si="23"/>
        <v>-0.33459674957019236</v>
      </c>
      <c r="T68" s="5">
        <f t="shared" si="24"/>
        <v>-6.6919349914038473E-2</v>
      </c>
      <c r="U68" s="9">
        <v>3</v>
      </c>
      <c r="V68" s="24">
        <v>99</v>
      </c>
      <c r="W68" s="19">
        <f>RANK(V68,$V$2:$V371,1)</f>
        <v>95</v>
      </c>
    </row>
    <row r="69" spans="1:43" ht="15" customHeight="1" x14ac:dyDescent="0.25">
      <c r="A69">
        <v>2014</v>
      </c>
      <c r="B69" t="s">
        <v>354</v>
      </c>
      <c r="C69" t="s">
        <v>49</v>
      </c>
      <c r="D69" t="s">
        <v>128</v>
      </c>
      <c r="E69" s="4">
        <v>76.75</v>
      </c>
      <c r="F69" s="4">
        <v>329</v>
      </c>
      <c r="G69" s="4">
        <v>5.36</v>
      </c>
      <c r="H69" s="5">
        <f t="shared" si="22"/>
        <v>-2.0673393107810654</v>
      </c>
      <c r="I69" s="4">
        <v>25</v>
      </c>
      <c r="J69" s="5">
        <f t="shared" ref="J69:J78" si="28">(STANDARDIZE(I69,$I$307,$I$308))</f>
        <v>0.69355011512245512</v>
      </c>
      <c r="K69" s="4">
        <v>25.5</v>
      </c>
      <c r="L69" s="5">
        <f t="shared" si="21"/>
        <v>-1.6097228238506605</v>
      </c>
      <c r="M69" s="4">
        <v>90</v>
      </c>
      <c r="N69" s="4">
        <f t="shared" si="25"/>
        <v>-2.7258330488604057</v>
      </c>
      <c r="O69" s="4">
        <v>4.83</v>
      </c>
      <c r="P69" s="5">
        <f t="shared" si="26"/>
        <v>-1.8684279786721671</v>
      </c>
      <c r="Q69" s="4">
        <v>7.7</v>
      </c>
      <c r="R69" s="5">
        <f t="shared" si="27"/>
        <v>-1.118958987374385</v>
      </c>
      <c r="S69" s="5">
        <f t="shared" si="23"/>
        <v>-8.6967320344162289</v>
      </c>
      <c r="T69" s="5">
        <f t="shared" si="24"/>
        <v>-1.4494553390693714</v>
      </c>
      <c r="U69" s="9">
        <v>5</v>
      </c>
      <c r="V69" s="24">
        <v>153</v>
      </c>
      <c r="W69" s="19">
        <f>RANK(V69,$V$2:$V372,1)</f>
        <v>143</v>
      </c>
    </row>
    <row r="70" spans="1:43" ht="15" customHeight="1" x14ac:dyDescent="0.25">
      <c r="A70">
        <v>2014</v>
      </c>
      <c r="B70" t="s">
        <v>259</v>
      </c>
      <c r="C70" t="s">
        <v>45</v>
      </c>
      <c r="D70" t="s">
        <v>34</v>
      </c>
      <c r="E70" s="4">
        <v>78.75</v>
      </c>
      <c r="F70" s="4">
        <v>322</v>
      </c>
      <c r="G70" s="4">
        <v>5.59</v>
      </c>
      <c r="H70" s="5">
        <f t="shared" si="22"/>
        <v>-2.8689055970760706</v>
      </c>
      <c r="I70" s="4">
        <v>21</v>
      </c>
      <c r="J70" s="5">
        <f t="shared" si="28"/>
        <v>0.10610057940939874</v>
      </c>
      <c r="K70" s="4">
        <v>27.5</v>
      </c>
      <c r="L70" s="5">
        <f t="shared" si="21"/>
        <v>-1.1604824291608618</v>
      </c>
      <c r="M70" s="4">
        <v>96</v>
      </c>
      <c r="N70" s="4">
        <f t="shared" si="25"/>
        <v>-2.0560300432876146</v>
      </c>
      <c r="O70" s="4">
        <v>4.84</v>
      </c>
      <c r="P70" s="5">
        <f t="shared" si="26"/>
        <v>-1.9089280625915168</v>
      </c>
      <c r="Q70" s="4">
        <v>7.71</v>
      </c>
      <c r="R70" s="5">
        <f t="shared" si="27"/>
        <v>-1.1436812102244154</v>
      </c>
      <c r="S70" s="5">
        <f t="shared" si="23"/>
        <v>-9.0319267629310804</v>
      </c>
      <c r="T70" s="5">
        <f t="shared" si="24"/>
        <v>-1.5053211271551801</v>
      </c>
      <c r="U70" s="9">
        <v>2</v>
      </c>
      <c r="V70" s="24">
        <v>44</v>
      </c>
      <c r="W70" s="19">
        <f>RANK(V70,$V$2:$V373,1)</f>
        <v>43</v>
      </c>
    </row>
    <row r="71" spans="1:43" ht="15" customHeight="1" x14ac:dyDescent="0.25">
      <c r="A71">
        <v>2014</v>
      </c>
      <c r="B71" t="s">
        <v>134</v>
      </c>
      <c r="C71" t="s">
        <v>49</v>
      </c>
      <c r="D71" t="s">
        <v>135</v>
      </c>
      <c r="E71" s="4">
        <v>75.63</v>
      </c>
      <c r="F71" s="4">
        <v>313</v>
      </c>
      <c r="G71" s="4">
        <v>5.42</v>
      </c>
      <c r="H71" s="5">
        <f t="shared" si="22"/>
        <v>-2.2764435593797616</v>
      </c>
      <c r="I71" s="4">
        <v>23</v>
      </c>
      <c r="J71" s="5">
        <f t="shared" si="28"/>
        <v>0.39982534726592694</v>
      </c>
      <c r="K71" s="4">
        <v>24</v>
      </c>
      <c r="L71" s="5">
        <f t="shared" si="21"/>
        <v>-1.9466531198680097</v>
      </c>
      <c r="M71" s="4">
        <v>100</v>
      </c>
      <c r="N71" s="4">
        <f t="shared" si="25"/>
        <v>-1.6094947062390876</v>
      </c>
      <c r="O71" s="4">
        <v>4.8899999999999997</v>
      </c>
      <c r="P71" s="5">
        <f t="shared" si="26"/>
        <v>-2.1114284821882694</v>
      </c>
      <c r="Q71" s="4">
        <v>8.14</v>
      </c>
      <c r="R71" s="5">
        <f t="shared" si="27"/>
        <v>-2.2067367927757524</v>
      </c>
      <c r="S71" s="5">
        <f t="shared" si="23"/>
        <v>-9.7509313131849531</v>
      </c>
      <c r="T71" s="5">
        <f t="shared" si="24"/>
        <v>-1.6251552188641589</v>
      </c>
      <c r="U71" s="9">
        <v>4</v>
      </c>
      <c r="V71" s="24">
        <v>137</v>
      </c>
      <c r="W71" s="19">
        <f>RANK(V71,$V$2:$V374,1)</f>
        <v>129</v>
      </c>
    </row>
    <row r="72" spans="1:43" ht="15" customHeight="1" x14ac:dyDescent="0.25">
      <c r="A72">
        <v>2014</v>
      </c>
      <c r="B72" t="s">
        <v>110</v>
      </c>
      <c r="C72" t="s">
        <v>2</v>
      </c>
      <c r="D72" t="s">
        <v>65</v>
      </c>
      <c r="E72" s="4">
        <v>71</v>
      </c>
      <c r="F72" s="4">
        <v>184</v>
      </c>
      <c r="G72" s="4">
        <v>4.5</v>
      </c>
      <c r="H72" s="5">
        <f t="shared" si="22"/>
        <v>0.92982158580026542</v>
      </c>
      <c r="I72" s="4">
        <v>12</v>
      </c>
      <c r="J72" s="5">
        <f t="shared" si="28"/>
        <v>-1.2156608759449781</v>
      </c>
      <c r="K72" s="4">
        <v>40</v>
      </c>
      <c r="L72" s="5">
        <f t="shared" si="21"/>
        <v>1.6472700376503806</v>
      </c>
      <c r="M72" s="4">
        <v>120</v>
      </c>
      <c r="N72" s="4">
        <f t="shared" si="25"/>
        <v>0.6231819790035481</v>
      </c>
      <c r="O72" s="4">
        <v>3.9</v>
      </c>
      <c r="P72" s="5">
        <f t="shared" si="26"/>
        <v>1.8980798258274423</v>
      </c>
      <c r="Q72" s="4">
        <v>6.53</v>
      </c>
      <c r="R72" s="5">
        <f t="shared" si="27"/>
        <v>1.7735410860792489</v>
      </c>
      <c r="S72" s="5">
        <f t="shared" si="23"/>
        <v>5.6562336384159071</v>
      </c>
      <c r="T72" s="5">
        <f t="shared" si="24"/>
        <v>0.94270560640265122</v>
      </c>
    </row>
    <row r="73" spans="1:43" ht="15" customHeight="1" x14ac:dyDescent="0.25">
      <c r="A73">
        <v>2014</v>
      </c>
      <c r="B73" t="s">
        <v>432</v>
      </c>
      <c r="C73" t="s">
        <v>16</v>
      </c>
      <c r="D73" t="s">
        <v>225</v>
      </c>
      <c r="E73" s="4">
        <v>71</v>
      </c>
      <c r="F73" s="4">
        <v>222</v>
      </c>
      <c r="G73" s="4">
        <v>4.45</v>
      </c>
      <c r="H73" s="5">
        <f t="shared" si="22"/>
        <v>1.1040751262991793</v>
      </c>
      <c r="I73" s="4">
        <v>16</v>
      </c>
      <c r="J73" s="5">
        <f t="shared" si="28"/>
        <v>-0.62821134023192171</v>
      </c>
      <c r="K73" s="4">
        <v>35.5</v>
      </c>
      <c r="L73" s="5">
        <f t="shared" si="21"/>
        <v>0.6364791495983334</v>
      </c>
      <c r="M73" s="4">
        <v>121</v>
      </c>
      <c r="N73" s="4">
        <f t="shared" si="25"/>
        <v>0.73481581326567991</v>
      </c>
      <c r="O73" s="4">
        <v>4.25</v>
      </c>
      <c r="P73" s="5">
        <f t="shared" si="26"/>
        <v>0.4805768886501699</v>
      </c>
      <c r="Q73" s="4">
        <v>7.37</v>
      </c>
      <c r="R73" s="5">
        <f t="shared" si="27"/>
        <v>-0.30312563332335979</v>
      </c>
      <c r="S73" s="5">
        <f t="shared" si="23"/>
        <v>2.024610004258081</v>
      </c>
      <c r="T73" s="5">
        <f t="shared" si="24"/>
        <v>0.33743500070968019</v>
      </c>
    </row>
    <row r="74" spans="1:43" ht="15" customHeight="1" x14ac:dyDescent="0.25">
      <c r="A74">
        <v>2014</v>
      </c>
      <c r="B74" t="s">
        <v>302</v>
      </c>
      <c r="C74" t="s">
        <v>70</v>
      </c>
      <c r="D74" t="s">
        <v>175</v>
      </c>
      <c r="E74" s="4">
        <v>78.75</v>
      </c>
      <c r="F74" s="4">
        <v>352</v>
      </c>
      <c r="G74" s="4">
        <v>5.18</v>
      </c>
      <c r="H74" s="5">
        <f t="shared" si="22"/>
        <v>-1.4400265649849711</v>
      </c>
      <c r="I74" s="4">
        <v>27</v>
      </c>
      <c r="J74" s="5">
        <f t="shared" si="28"/>
        <v>0.98727488297898336</v>
      </c>
      <c r="K74" s="4">
        <v>20.5</v>
      </c>
      <c r="L74" s="5">
        <f t="shared" si="21"/>
        <v>-2.7328238105751574</v>
      </c>
      <c r="M74" s="4">
        <v>104</v>
      </c>
      <c r="N74" s="4">
        <f t="shared" si="25"/>
        <v>-1.1629593691905604</v>
      </c>
      <c r="O74" s="4"/>
      <c r="P74" s="5"/>
      <c r="Q74" s="4"/>
      <c r="R74" s="5"/>
      <c r="S74" s="5">
        <f t="shared" si="23"/>
        <v>-4.3485348617717055</v>
      </c>
      <c r="T74" s="5">
        <f t="shared" si="24"/>
        <v>-1.0871337154429264</v>
      </c>
      <c r="U74" s="9">
        <v>6</v>
      </c>
      <c r="V74" s="24">
        <v>215</v>
      </c>
      <c r="W74" s="19">
        <f>RANK(V74,$V$2:$V377,1)</f>
        <v>184</v>
      </c>
    </row>
    <row r="75" spans="1:43" ht="15" customHeight="1" x14ac:dyDescent="0.25">
      <c r="A75">
        <v>2014</v>
      </c>
      <c r="B75" t="s">
        <v>383</v>
      </c>
      <c r="C75" t="s">
        <v>7</v>
      </c>
      <c r="D75" t="s">
        <v>217</v>
      </c>
      <c r="E75" s="4">
        <v>73.38</v>
      </c>
      <c r="F75" s="4">
        <v>205</v>
      </c>
      <c r="G75" s="4">
        <v>4.67</v>
      </c>
      <c r="H75" s="5">
        <f t="shared" si="22"/>
        <v>0.3373595481039563</v>
      </c>
      <c r="I75" s="4">
        <v>13</v>
      </c>
      <c r="J75" s="5">
        <f t="shared" si="28"/>
        <v>-1.068798492016714</v>
      </c>
      <c r="K75" s="4">
        <v>32</v>
      </c>
      <c r="L75" s="5">
        <f t="shared" si="21"/>
        <v>-0.1496915411088145</v>
      </c>
      <c r="M75" s="4">
        <v>113</v>
      </c>
      <c r="N75" s="4">
        <f t="shared" si="25"/>
        <v>-0.15825486083137441</v>
      </c>
      <c r="O75" s="4">
        <v>3.95</v>
      </c>
      <c r="P75" s="5">
        <f>(STANDARDIZE(O75,$O$307,$O$308))*-1</f>
        <v>1.6955794062306881</v>
      </c>
      <c r="Q75" s="4">
        <v>6.47</v>
      </c>
      <c r="R75" s="5">
        <f>(STANDARDIZE(Q75,$Q$307,$Q$308))*-1</f>
        <v>1.9218744231794365</v>
      </c>
      <c r="S75" s="5">
        <f t="shared" si="23"/>
        <v>2.5780684835571783</v>
      </c>
      <c r="T75" s="5">
        <f t="shared" si="24"/>
        <v>0.42967808059286305</v>
      </c>
    </row>
    <row r="76" spans="1:43" ht="15" customHeight="1" x14ac:dyDescent="0.25">
      <c r="A76">
        <v>2014</v>
      </c>
      <c r="B76" t="s">
        <v>246</v>
      </c>
      <c r="C76" t="s">
        <v>70</v>
      </c>
      <c r="D76" t="s">
        <v>247</v>
      </c>
      <c r="E76" s="4">
        <v>75.75</v>
      </c>
      <c r="F76" s="4">
        <v>322</v>
      </c>
      <c r="G76" s="4">
        <v>5.35</v>
      </c>
      <c r="H76" s="5">
        <f t="shared" si="22"/>
        <v>-2.0324886026812803</v>
      </c>
      <c r="I76" s="4">
        <v>25</v>
      </c>
      <c r="J76" s="5">
        <f t="shared" si="28"/>
        <v>0.69355011512245512</v>
      </c>
      <c r="K76" s="4">
        <v>27.5</v>
      </c>
      <c r="L76" s="5">
        <f t="shared" si="21"/>
        <v>-1.1604824291608618</v>
      </c>
      <c r="M76" s="4">
        <v>100</v>
      </c>
      <c r="N76" s="4">
        <f t="shared" si="25"/>
        <v>-1.6094947062390876</v>
      </c>
      <c r="O76" s="4">
        <v>4.78</v>
      </c>
      <c r="P76" s="5">
        <f>(STANDARDIZE(O76,$O$307,$O$308))*-1</f>
        <v>-1.6659275590754146</v>
      </c>
      <c r="Q76" s="4">
        <v>7.73</v>
      </c>
      <c r="R76" s="5">
        <f>(STANDARDIZE(Q76,$Q$307,$Q$308))*-1</f>
        <v>-1.1931256559244787</v>
      </c>
      <c r="S76" s="5">
        <f t="shared" si="23"/>
        <v>-6.9679688379586668</v>
      </c>
      <c r="T76" s="5">
        <f t="shared" si="24"/>
        <v>-1.1613281396597779</v>
      </c>
      <c r="U76" s="9">
        <v>4</v>
      </c>
      <c r="V76" s="24">
        <v>112</v>
      </c>
      <c r="W76" s="19">
        <f>RANK(V76,$V$2:$V379,1)</f>
        <v>107</v>
      </c>
    </row>
    <row r="77" spans="1:43" ht="15" customHeight="1" x14ac:dyDescent="0.25">
      <c r="A77">
        <v>2014</v>
      </c>
      <c r="B77" t="s">
        <v>124</v>
      </c>
      <c r="C77" t="s">
        <v>10</v>
      </c>
      <c r="D77" t="s">
        <v>83</v>
      </c>
      <c r="E77" s="4">
        <v>70.88</v>
      </c>
      <c r="F77" s="4">
        <v>199</v>
      </c>
      <c r="G77" s="4">
        <v>4.5199999999999996</v>
      </c>
      <c r="H77" s="5">
        <f t="shared" si="22"/>
        <v>0.86012016960070115</v>
      </c>
      <c r="I77" s="4">
        <v>15</v>
      </c>
      <c r="J77" s="5">
        <f t="shared" si="28"/>
        <v>-0.77507372416018583</v>
      </c>
      <c r="K77" s="4"/>
      <c r="L77" s="5"/>
      <c r="M77" s="4"/>
      <c r="N77" s="4"/>
      <c r="O77" s="4"/>
      <c r="P77" s="5"/>
      <c r="Q77" s="4"/>
      <c r="R77" s="5"/>
      <c r="S77" s="5">
        <f t="shared" si="23"/>
        <v>8.5046445440515317E-2</v>
      </c>
      <c r="T77" s="5">
        <f t="shared" si="24"/>
        <v>4.2523222720257658E-2</v>
      </c>
      <c r="U77" s="9">
        <v>1</v>
      </c>
      <c r="V77" s="24">
        <v>24</v>
      </c>
      <c r="W77" s="19">
        <f>RANK(V77,$V$2:$V380,1)</f>
        <v>24</v>
      </c>
    </row>
    <row r="78" spans="1:43" ht="15" customHeight="1" x14ac:dyDescent="0.25">
      <c r="A78">
        <v>2014</v>
      </c>
      <c r="B78" t="s">
        <v>3</v>
      </c>
      <c r="C78" t="s">
        <v>2</v>
      </c>
      <c r="D78" t="s">
        <v>4</v>
      </c>
      <c r="E78" s="4">
        <v>72.88</v>
      </c>
      <c r="F78" s="4">
        <v>212</v>
      </c>
      <c r="G78" s="4">
        <v>4.5599999999999996</v>
      </c>
      <c r="H78" s="5">
        <f t="shared" si="22"/>
        <v>0.72071733720156939</v>
      </c>
      <c r="I78" s="4">
        <v>14</v>
      </c>
      <c r="J78" s="5">
        <f t="shared" si="28"/>
        <v>-0.92193610808844995</v>
      </c>
      <c r="K78" s="4">
        <v>39.5</v>
      </c>
      <c r="L78" s="5">
        <f>STANDARDIZE(K78,$K$307,$K$308)</f>
        <v>1.5349599389779309</v>
      </c>
      <c r="M78" s="4">
        <v>123</v>
      </c>
      <c r="N78" s="4">
        <f>(STANDARDIZE(M78,$M$307,$M$308))</f>
        <v>0.95808348178994351</v>
      </c>
      <c r="O78" s="4">
        <v>4.3</v>
      </c>
      <c r="P78" s="5">
        <f>(STANDARDIZE(O78,$O$307,$O$308))*-1</f>
        <v>0.27807646905341749</v>
      </c>
      <c r="Q78" s="4">
        <v>6.82</v>
      </c>
      <c r="R78" s="5">
        <f>(STANDARDIZE(Q78,$Q$307,$Q$308))*-1</f>
        <v>1.0565966234283481</v>
      </c>
      <c r="S78" s="5">
        <f t="shared" si="23"/>
        <v>3.6264977423627593</v>
      </c>
      <c r="T78" s="5">
        <f t="shared" si="24"/>
        <v>0.60441629039379319</v>
      </c>
      <c r="U78" s="9">
        <v>2</v>
      </c>
      <c r="V78" s="24">
        <v>53</v>
      </c>
      <c r="W78" s="19">
        <f>RANK(V78,$V$2:$V381,1)</f>
        <v>52</v>
      </c>
    </row>
    <row r="79" spans="1:43" ht="15" customHeight="1" x14ac:dyDescent="0.25">
      <c r="A79">
        <v>2014</v>
      </c>
      <c r="B79" t="s">
        <v>156</v>
      </c>
      <c r="C79" t="s">
        <v>55</v>
      </c>
      <c r="D79" t="s">
        <v>38</v>
      </c>
      <c r="E79" s="4">
        <v>73.63</v>
      </c>
      <c r="F79" s="4">
        <v>212</v>
      </c>
      <c r="G79" s="4">
        <v>4.99</v>
      </c>
      <c r="H79" s="5">
        <f t="shared" si="22"/>
        <v>-0.77786311108909767</v>
      </c>
      <c r="I79" s="4"/>
      <c r="J79" s="5"/>
      <c r="K79" s="4">
        <v>28</v>
      </c>
      <c r="L79" s="5">
        <f>STANDARDIZE(K79,$K$307,$K$308)</f>
        <v>-1.0481723304884121</v>
      </c>
      <c r="M79" s="4">
        <v>102</v>
      </c>
      <c r="N79" s="4">
        <f>(STANDARDIZE(M79,$M$307,$M$308))</f>
        <v>-1.386227037714824</v>
      </c>
      <c r="O79" s="4">
        <v>4.5</v>
      </c>
      <c r="P79" s="5">
        <f>(STANDARDIZE(O79,$O$307,$O$308))*-1</f>
        <v>-0.53192520933359588</v>
      </c>
      <c r="Q79" s="4">
        <v>7.55</v>
      </c>
      <c r="R79" s="5">
        <f>(STANDARDIZE(Q79,$Q$307,$Q$308))*-1</f>
        <v>-0.74812564462391817</v>
      </c>
      <c r="S79" s="5">
        <f t="shared" si="23"/>
        <v>-4.4923133332498484</v>
      </c>
      <c r="T79" s="5">
        <f t="shared" si="24"/>
        <v>-0.89846266664996965</v>
      </c>
      <c r="U79" s="9">
        <v>6</v>
      </c>
      <c r="V79" s="24">
        <v>183</v>
      </c>
      <c r="W79" s="19">
        <f>RANK(V79,$V$2:$V382,1)</f>
        <v>164</v>
      </c>
    </row>
    <row r="80" spans="1:43" ht="15" customHeight="1" x14ac:dyDescent="0.25">
      <c r="A80">
        <v>2014</v>
      </c>
      <c r="B80" t="s">
        <v>165</v>
      </c>
      <c r="C80" t="s">
        <v>16</v>
      </c>
      <c r="D80" t="s">
        <v>166</v>
      </c>
      <c r="E80" s="4">
        <v>71.13</v>
      </c>
      <c r="F80" s="4">
        <v>224</v>
      </c>
      <c r="G80" s="4">
        <v>4.72</v>
      </c>
      <c r="H80" s="5">
        <f t="shared" si="22"/>
        <v>0.1631060076050424</v>
      </c>
      <c r="I80" s="4"/>
      <c r="J80" s="5"/>
      <c r="K80" s="4">
        <v>36.5</v>
      </c>
      <c r="L80" s="5">
        <f>STANDARDIZE(K80,$K$307,$K$308)</f>
        <v>0.86109934694323276</v>
      </c>
      <c r="M80" s="4">
        <v>120</v>
      </c>
      <c r="N80" s="4">
        <f>(STANDARDIZE(M80,$M$307,$M$308))</f>
        <v>0.6231819790035481</v>
      </c>
      <c r="O80" s="4"/>
      <c r="P80" s="5"/>
      <c r="Q80" s="4">
        <v>6.9</v>
      </c>
      <c r="R80" s="5">
        <f>(STANDARDIZE(Q80,$Q$307,$Q$308))*-1</f>
        <v>0.85881884062809943</v>
      </c>
      <c r="S80" s="5">
        <f t="shared" si="23"/>
        <v>2.5062061741799226</v>
      </c>
      <c r="T80" s="5">
        <f t="shared" si="24"/>
        <v>0.62655154354498066</v>
      </c>
    </row>
    <row r="81" spans="1:43" ht="15" customHeight="1" x14ac:dyDescent="0.25">
      <c r="A81">
        <v>2014</v>
      </c>
      <c r="B81" t="s">
        <v>439</v>
      </c>
      <c r="C81" t="s">
        <v>49</v>
      </c>
      <c r="D81" t="s">
        <v>164</v>
      </c>
      <c r="E81" s="4">
        <v>78</v>
      </c>
      <c r="F81" s="4">
        <v>315</v>
      </c>
      <c r="G81" s="4">
        <v>5.48</v>
      </c>
      <c r="H81" s="5">
        <f t="shared" si="22"/>
        <v>-2.4855478079784605</v>
      </c>
      <c r="I81" s="4">
        <v>22</v>
      </c>
      <c r="J81" s="5">
        <f>(STANDARDIZE(I81,$I$307,$I$308))</f>
        <v>0.25296296333766283</v>
      </c>
      <c r="K81" s="4">
        <v>28.5</v>
      </c>
      <c r="L81" s="5">
        <f>STANDARDIZE(K81,$K$307,$K$308)</f>
        <v>-0.9358622318159624</v>
      </c>
      <c r="M81" s="4">
        <v>102</v>
      </c>
      <c r="N81" s="4">
        <f>(STANDARDIZE(M81,$M$307,$M$308))</f>
        <v>-1.386227037714824</v>
      </c>
      <c r="O81" s="4">
        <v>4.8600000000000003</v>
      </c>
      <c r="P81" s="5">
        <f>(STANDARDIZE(O81,$O$307,$O$308))*-1</f>
        <v>-1.9899282304302199</v>
      </c>
      <c r="Q81" s="4">
        <v>7.81</v>
      </c>
      <c r="R81" s="5">
        <f>(STANDARDIZE(Q81,$Q$307,$Q$308))*-1</f>
        <v>-1.3909034387247252</v>
      </c>
      <c r="S81" s="5">
        <f t="shared" si="23"/>
        <v>-7.9355057833265299</v>
      </c>
      <c r="T81" s="5">
        <f t="shared" si="24"/>
        <v>-1.3225842972210884</v>
      </c>
      <c r="U81" s="9">
        <v>5</v>
      </c>
      <c r="V81" s="24">
        <v>145</v>
      </c>
      <c r="W81" s="19">
        <f>RANK(V81,$V$2:$V384,1)</f>
        <v>137</v>
      </c>
    </row>
    <row r="82" spans="1:43" ht="15" customHeight="1" x14ac:dyDescent="0.25">
      <c r="A82">
        <v>2014</v>
      </c>
      <c r="B82" t="s">
        <v>106</v>
      </c>
      <c r="C82" t="s">
        <v>70</v>
      </c>
      <c r="D82" t="s">
        <v>107</v>
      </c>
      <c r="E82" s="4">
        <v>76.75</v>
      </c>
      <c r="F82" s="4">
        <v>314</v>
      </c>
      <c r="G82" s="4">
        <v>5.12</v>
      </c>
      <c r="H82" s="5">
        <f t="shared" si="22"/>
        <v>-1.230922316386275</v>
      </c>
      <c r="I82" s="4">
        <v>24</v>
      </c>
      <c r="J82" s="5">
        <f>(STANDARDIZE(I82,$I$307,$I$308))</f>
        <v>0.54668773119419101</v>
      </c>
      <c r="K82" s="4"/>
      <c r="L82" s="5"/>
      <c r="M82" s="4"/>
      <c r="N82" s="4"/>
      <c r="O82" s="4"/>
      <c r="P82" s="5"/>
      <c r="Q82" s="4"/>
      <c r="R82" s="5"/>
      <c r="S82" s="5">
        <f t="shared" si="23"/>
        <v>-0.68423458519208402</v>
      </c>
      <c r="T82" s="5">
        <f t="shared" si="24"/>
        <v>-0.34211729259604201</v>
      </c>
    </row>
    <row r="83" spans="1:43" ht="15" customHeight="1" x14ac:dyDescent="0.25">
      <c r="A83">
        <v>2014</v>
      </c>
      <c r="B83" t="s">
        <v>396</v>
      </c>
      <c r="C83" t="s">
        <v>16</v>
      </c>
      <c r="D83" t="s">
        <v>203</v>
      </c>
      <c r="E83" s="4">
        <v>68.63</v>
      </c>
      <c r="F83" s="4">
        <v>174</v>
      </c>
      <c r="G83" s="4">
        <v>4.5</v>
      </c>
      <c r="H83" s="5">
        <f t="shared" si="22"/>
        <v>0.92982158580026542</v>
      </c>
      <c r="I83" s="4">
        <v>8</v>
      </c>
      <c r="J83" s="5">
        <f>(STANDARDIZE(I83,$I$307,$I$308))</f>
        <v>-1.8031104116580345</v>
      </c>
      <c r="K83" s="4">
        <v>32</v>
      </c>
      <c r="L83" s="5">
        <f>STANDARDIZE(K83,$K$307,$K$308)</f>
        <v>-0.1496915411088145</v>
      </c>
      <c r="M83" s="4">
        <v>123</v>
      </c>
      <c r="N83" s="4">
        <f>(STANDARDIZE(M83,$M$307,$M$308))</f>
        <v>0.95808348178994351</v>
      </c>
      <c r="O83" s="4"/>
      <c r="P83" s="5"/>
      <c r="Q83" s="4"/>
      <c r="R83" s="5"/>
      <c r="S83" s="5">
        <f t="shared" si="23"/>
        <v>-6.4896885176640051E-2</v>
      </c>
      <c r="T83" s="5">
        <f t="shared" si="24"/>
        <v>-1.6224221294160013E-2</v>
      </c>
      <c r="U83" s="9">
        <v>4</v>
      </c>
      <c r="V83" s="24">
        <v>124</v>
      </c>
      <c r="W83" s="19">
        <f>RANK(V83,$V$2:$V386,1)</f>
        <v>118</v>
      </c>
    </row>
    <row r="84" spans="1:43" ht="15" customHeight="1" x14ac:dyDescent="0.25">
      <c r="A84">
        <v>2014</v>
      </c>
      <c r="B84" t="s">
        <v>167</v>
      </c>
      <c r="C84" t="s">
        <v>98</v>
      </c>
      <c r="D84" t="s">
        <v>119</v>
      </c>
      <c r="E84" s="4">
        <v>74.13</v>
      </c>
      <c r="F84" s="4">
        <v>252</v>
      </c>
      <c r="G84" s="4"/>
      <c r="H84" s="5"/>
      <c r="I84" s="4"/>
      <c r="J84" s="5"/>
      <c r="K84" s="4"/>
      <c r="L84" s="5"/>
      <c r="M84" s="4"/>
      <c r="N84" s="4"/>
      <c r="O84" s="4"/>
      <c r="P84" s="5"/>
      <c r="Q84" s="4"/>
      <c r="R84" s="5"/>
      <c r="S84" s="13"/>
      <c r="T84" s="13"/>
      <c r="U84" s="9">
        <v>1</v>
      </c>
      <c r="V84" s="24">
        <v>23</v>
      </c>
      <c r="W84" s="19">
        <f>RANK(V84,$V$2:$V387,1)</f>
        <v>23</v>
      </c>
    </row>
    <row r="85" spans="1:43" ht="15" customHeight="1" x14ac:dyDescent="0.25">
      <c r="A85">
        <v>2014</v>
      </c>
      <c r="B85" t="s">
        <v>33</v>
      </c>
      <c r="C85" t="s">
        <v>10</v>
      </c>
      <c r="D85" t="s">
        <v>34</v>
      </c>
      <c r="E85" s="4">
        <v>70.75</v>
      </c>
      <c r="F85" s="4">
        <v>182</v>
      </c>
      <c r="G85" s="4">
        <v>4.4800000000000004</v>
      </c>
      <c r="H85" s="5">
        <f t="shared" ref="H85:H116" si="29">(STANDARDIZE(G85,$G$307,$G$308))*-1</f>
        <v>0.99952300199982969</v>
      </c>
      <c r="I85" s="4">
        <v>11</v>
      </c>
      <c r="J85" s="5">
        <f>(STANDARDIZE(I85,$I$307,$I$308))</f>
        <v>-1.3625232598732422</v>
      </c>
      <c r="K85" s="4"/>
      <c r="L85" s="5"/>
      <c r="M85" s="4"/>
      <c r="N85" s="4"/>
      <c r="O85" s="4"/>
      <c r="P85" s="5"/>
      <c r="Q85" s="4"/>
      <c r="R85" s="5"/>
      <c r="S85" s="5">
        <f t="shared" si="23"/>
        <v>-0.3630002578734125</v>
      </c>
      <c r="T85" s="5">
        <f t="shared" si="24"/>
        <v>-0.18150012893670625</v>
      </c>
    </row>
    <row r="86" spans="1:43" ht="15" customHeight="1" x14ac:dyDescent="0.25">
      <c r="A86">
        <v>2014</v>
      </c>
      <c r="B86" t="s">
        <v>265</v>
      </c>
      <c r="C86" t="s">
        <v>98</v>
      </c>
      <c r="D86" t="s">
        <v>266</v>
      </c>
      <c r="E86" s="4">
        <v>74.88</v>
      </c>
      <c r="F86" s="4">
        <v>251</v>
      </c>
      <c r="G86" s="4">
        <v>4.8</v>
      </c>
      <c r="H86" s="5">
        <f t="shared" si="29"/>
        <v>-0.11569965719322109</v>
      </c>
      <c r="I86" s="4">
        <v>20</v>
      </c>
      <c r="J86" s="5">
        <f>(STANDARDIZE(I86,$I$307,$I$308))</f>
        <v>-4.0761804518865366E-2</v>
      </c>
      <c r="K86" s="4">
        <v>34.5</v>
      </c>
      <c r="L86" s="5">
        <f t="shared" ref="L86:L93" si="30">STANDARDIZE(K86,$K$307,$K$308)</f>
        <v>0.411858952253434</v>
      </c>
      <c r="M86" s="4">
        <v>112</v>
      </c>
      <c r="N86" s="4">
        <f t="shared" ref="N86:N93" si="31">(STANDARDIZE(M86,$M$307,$M$308))</f>
        <v>-0.26988869509350621</v>
      </c>
      <c r="O86" s="4">
        <v>4.3099999999999996</v>
      </c>
      <c r="P86" s="5">
        <f t="shared" ref="P86:P93" si="32">(STANDARDIZE(O86,$O$307,$O$308))*-1</f>
        <v>0.2375763851340677</v>
      </c>
      <c r="Q86" s="4">
        <v>7.46</v>
      </c>
      <c r="R86" s="5">
        <f>(STANDARDIZE(Q86,$Q$307,$Q$308))*-1</f>
        <v>-0.52562563897363901</v>
      </c>
      <c r="S86" s="5">
        <f t="shared" si="23"/>
        <v>-0.30254045839172999</v>
      </c>
      <c r="T86" s="5">
        <f t="shared" si="24"/>
        <v>-5.0423409731954999E-2</v>
      </c>
      <c r="U86" s="9">
        <v>2</v>
      </c>
      <c r="V86" s="24">
        <v>34</v>
      </c>
      <c r="W86" s="19">
        <f>RANK(V86,$V$2:$V389,1)</f>
        <v>34</v>
      </c>
    </row>
    <row r="87" spans="1:43" ht="15" customHeight="1" x14ac:dyDescent="0.25">
      <c r="A87">
        <v>2014</v>
      </c>
      <c r="B87" t="s">
        <v>190</v>
      </c>
      <c r="C87" t="s">
        <v>10</v>
      </c>
      <c r="D87" t="s">
        <v>128</v>
      </c>
      <c r="E87" s="4">
        <v>71</v>
      </c>
      <c r="F87" s="4">
        <v>194</v>
      </c>
      <c r="G87" s="4">
        <v>4.5199999999999996</v>
      </c>
      <c r="H87" s="5">
        <f t="shared" si="29"/>
        <v>0.86012016960070115</v>
      </c>
      <c r="I87" s="4">
        <v>11</v>
      </c>
      <c r="J87" s="5">
        <f>(STANDARDIZE(I87,$I$307,$I$308))</f>
        <v>-1.3625232598732422</v>
      </c>
      <c r="K87" s="4">
        <v>37</v>
      </c>
      <c r="L87" s="5">
        <f t="shared" si="30"/>
        <v>0.97340944561568243</v>
      </c>
      <c r="M87" s="4">
        <v>123</v>
      </c>
      <c r="N87" s="4">
        <f t="shared" si="31"/>
        <v>0.95808348178994351</v>
      </c>
      <c r="O87" s="4">
        <v>4.34</v>
      </c>
      <c r="P87" s="5">
        <f t="shared" si="32"/>
        <v>0.1160761333760148</v>
      </c>
      <c r="Q87" s="4">
        <v>6.8</v>
      </c>
      <c r="R87" s="5">
        <f>(STANDARDIZE(Q87,$Q$307,$Q$308))*-1</f>
        <v>1.1060410691284113</v>
      </c>
      <c r="S87" s="5">
        <f t="shared" si="23"/>
        <v>2.6512070396375109</v>
      </c>
      <c r="T87" s="5">
        <f t="shared" si="24"/>
        <v>0.44186783993958517</v>
      </c>
      <c r="U87" s="9">
        <v>6</v>
      </c>
      <c r="V87" s="24">
        <v>197</v>
      </c>
      <c r="W87" s="19">
        <f>RANK(V87,$V$2:$V390,1)</f>
        <v>177</v>
      </c>
      <c r="AN87" s="9"/>
      <c r="AO87" s="10"/>
      <c r="AP87" s="11"/>
      <c r="AQ87" s="12"/>
    </row>
    <row r="88" spans="1:43" ht="15" customHeight="1" x14ac:dyDescent="0.25">
      <c r="A88">
        <v>2014</v>
      </c>
      <c r="B88" t="s">
        <v>80</v>
      </c>
      <c r="C88" t="s">
        <v>7</v>
      </c>
      <c r="D88" t="s">
        <v>81</v>
      </c>
      <c r="E88" s="4">
        <v>73</v>
      </c>
      <c r="F88" s="4">
        <v>211</v>
      </c>
      <c r="G88" s="4">
        <v>4.49</v>
      </c>
      <c r="H88" s="5">
        <f t="shared" si="29"/>
        <v>0.96467229390004761</v>
      </c>
      <c r="I88" s="4">
        <v>19</v>
      </c>
      <c r="J88" s="5">
        <f>(STANDARDIZE(I88,$I$307,$I$308))</f>
        <v>-0.18762418844712947</v>
      </c>
      <c r="K88" s="4">
        <v>36.5</v>
      </c>
      <c r="L88" s="5">
        <f t="shared" si="30"/>
        <v>0.86109934694323276</v>
      </c>
      <c r="M88" s="4">
        <v>124</v>
      </c>
      <c r="N88" s="4">
        <f t="shared" si="31"/>
        <v>1.0697173160520752</v>
      </c>
      <c r="O88" s="4">
        <v>4.26</v>
      </c>
      <c r="P88" s="5">
        <f t="shared" si="32"/>
        <v>0.44007680473082011</v>
      </c>
      <c r="Q88" s="4">
        <v>6.96</v>
      </c>
      <c r="R88" s="5">
        <f>(STANDARDIZE(Q88,$Q$307,$Q$308))*-1</f>
        <v>0.71048550352791406</v>
      </c>
      <c r="S88" s="5">
        <f t="shared" si="23"/>
        <v>3.8584270767069597</v>
      </c>
      <c r="T88" s="5">
        <f t="shared" si="24"/>
        <v>0.64307117945115999</v>
      </c>
      <c r="U88" s="9">
        <v>1</v>
      </c>
      <c r="V88" s="24">
        <v>27</v>
      </c>
      <c r="W88" s="19">
        <f>RANK(V88,$V$2:$V391,1)</f>
        <v>27</v>
      </c>
      <c r="AN88" s="9"/>
      <c r="AO88" s="10"/>
      <c r="AP88" s="11"/>
      <c r="AQ88" s="12"/>
    </row>
    <row r="89" spans="1:43" ht="15" customHeight="1" x14ac:dyDescent="0.25">
      <c r="A89">
        <v>2014</v>
      </c>
      <c r="B89" t="s">
        <v>91</v>
      </c>
      <c r="C89" t="s">
        <v>55</v>
      </c>
      <c r="D89" t="s">
        <v>4</v>
      </c>
      <c r="E89" s="4">
        <v>74.38</v>
      </c>
      <c r="F89" s="4">
        <v>214</v>
      </c>
      <c r="G89" s="4">
        <v>4.6900000000000004</v>
      </c>
      <c r="H89" s="5">
        <f t="shared" si="29"/>
        <v>0.26765813190438886</v>
      </c>
      <c r="I89" s="4"/>
      <c r="J89" s="5"/>
      <c r="K89" s="4">
        <v>34.5</v>
      </c>
      <c r="L89" s="5">
        <f t="shared" si="30"/>
        <v>0.411858952253434</v>
      </c>
      <c r="M89" s="4">
        <v>110</v>
      </c>
      <c r="N89" s="4">
        <f t="shared" si="31"/>
        <v>-0.49315636361776977</v>
      </c>
      <c r="O89" s="4">
        <v>4.2</v>
      </c>
      <c r="P89" s="5">
        <f t="shared" si="32"/>
        <v>0.68307730824692237</v>
      </c>
      <c r="Q89" s="4"/>
      <c r="R89" s="5"/>
      <c r="S89" s="5">
        <f t="shared" si="23"/>
        <v>0.8694380287869754</v>
      </c>
      <c r="T89" s="5">
        <f t="shared" si="24"/>
        <v>0.21735950719674385</v>
      </c>
      <c r="U89" s="9">
        <v>2</v>
      </c>
      <c r="V89" s="24">
        <v>36</v>
      </c>
      <c r="W89" s="19">
        <f>RANK(V89,$V$2:$V392,1)</f>
        <v>36</v>
      </c>
      <c r="AN89" s="9">
        <v>7</v>
      </c>
      <c r="AO89" s="10">
        <v>250</v>
      </c>
      <c r="AP89" s="11" t="s">
        <v>479</v>
      </c>
      <c r="AQ89" s="12" t="s">
        <v>144</v>
      </c>
    </row>
    <row r="90" spans="1:43" ht="15" customHeight="1" x14ac:dyDescent="0.25">
      <c r="A90">
        <v>2014</v>
      </c>
      <c r="B90" t="s">
        <v>389</v>
      </c>
      <c r="C90" t="s">
        <v>2</v>
      </c>
      <c r="D90" t="s">
        <v>132</v>
      </c>
      <c r="E90" s="4">
        <v>74.88</v>
      </c>
      <c r="F90" s="4">
        <v>198</v>
      </c>
      <c r="G90" s="4">
        <v>4.55</v>
      </c>
      <c r="H90" s="5">
        <f t="shared" si="29"/>
        <v>0.75556804530135147</v>
      </c>
      <c r="I90" s="4"/>
      <c r="J90" s="5"/>
      <c r="K90" s="4">
        <v>37</v>
      </c>
      <c r="L90" s="5">
        <f t="shared" si="30"/>
        <v>0.97340944561568243</v>
      </c>
      <c r="M90" s="4">
        <v>123</v>
      </c>
      <c r="N90" s="4">
        <f t="shared" si="31"/>
        <v>0.95808348178994351</v>
      </c>
      <c r="O90" s="4">
        <v>4.01</v>
      </c>
      <c r="P90" s="5">
        <f t="shared" si="32"/>
        <v>1.4525789027145859</v>
      </c>
      <c r="Q90" s="4">
        <v>6.89</v>
      </c>
      <c r="R90" s="5">
        <f>(STANDARDIZE(Q90,$Q$307,$Q$308))*-1</f>
        <v>0.88354106347813222</v>
      </c>
      <c r="S90" s="5">
        <f t="shared" si="23"/>
        <v>5.0231809388996957</v>
      </c>
      <c r="T90" s="5">
        <f t="shared" si="24"/>
        <v>1.0046361877799392</v>
      </c>
      <c r="U90" s="9">
        <v>5</v>
      </c>
      <c r="V90" s="24">
        <v>146</v>
      </c>
      <c r="W90" s="19">
        <f>RANK(V90,$V$2:$V393,1)</f>
        <v>138</v>
      </c>
      <c r="AN90" s="6"/>
      <c r="AO90" s="10"/>
      <c r="AP90" s="11"/>
      <c r="AQ90" s="12"/>
    </row>
    <row r="91" spans="1:43" ht="15" customHeight="1" x14ac:dyDescent="0.25">
      <c r="A91">
        <v>2014</v>
      </c>
      <c r="B91" t="s">
        <v>255</v>
      </c>
      <c r="C91" t="s">
        <v>23</v>
      </c>
      <c r="D91" t="s">
        <v>25</v>
      </c>
      <c r="E91" s="4">
        <v>75</v>
      </c>
      <c r="F91" s="4">
        <v>249</v>
      </c>
      <c r="G91" s="4">
        <v>4.7</v>
      </c>
      <c r="H91" s="5">
        <f t="shared" si="29"/>
        <v>0.23280742380460673</v>
      </c>
      <c r="I91" s="4">
        <v>23</v>
      </c>
      <c r="J91" s="5">
        <f>(STANDARDIZE(I91,$I$307,$I$308))</f>
        <v>0.39982534726592694</v>
      </c>
      <c r="K91" s="4">
        <v>30</v>
      </c>
      <c r="L91" s="5">
        <f t="shared" si="30"/>
        <v>-0.59893193579861326</v>
      </c>
      <c r="M91" s="4">
        <v>112</v>
      </c>
      <c r="N91" s="4">
        <f t="shared" si="31"/>
        <v>-0.26988869509350621</v>
      </c>
      <c r="O91" s="4">
        <v>4.32</v>
      </c>
      <c r="P91" s="5">
        <f t="shared" si="32"/>
        <v>0.19707630121471434</v>
      </c>
      <c r="Q91" s="4">
        <v>7.25</v>
      </c>
      <c r="R91" s="5">
        <f>(STANDARDIZE(Q91,$Q$307,$Q$308))*-1</f>
        <v>-6.4589591229867859E-3</v>
      </c>
      <c r="S91" s="5">
        <f t="shared" si="23"/>
        <v>-4.5570517729858193E-2</v>
      </c>
      <c r="T91" s="5">
        <f t="shared" si="24"/>
        <v>-7.5950862883096991E-3</v>
      </c>
      <c r="U91" s="9">
        <v>5</v>
      </c>
      <c r="V91" s="24">
        <v>174</v>
      </c>
      <c r="W91" s="19">
        <f>RANK(V91,$V$2:$V394,1)</f>
        <v>157</v>
      </c>
      <c r="AN91" s="9"/>
      <c r="AO91" s="10"/>
      <c r="AP91" s="11"/>
      <c r="AQ91" s="12"/>
    </row>
    <row r="92" spans="1:43" ht="15" customHeight="1" x14ac:dyDescent="0.25">
      <c r="A92">
        <v>2014</v>
      </c>
      <c r="B92" t="s">
        <v>172</v>
      </c>
      <c r="C92" t="s">
        <v>16</v>
      </c>
      <c r="D92" t="s">
        <v>36</v>
      </c>
      <c r="E92" s="4">
        <v>68.25</v>
      </c>
      <c r="F92" s="4">
        <v>206</v>
      </c>
      <c r="G92" s="4">
        <v>4.58</v>
      </c>
      <c r="H92" s="5">
        <f t="shared" si="29"/>
        <v>0.6510159210020019</v>
      </c>
      <c r="I92" s="4"/>
      <c r="J92" s="5"/>
      <c r="K92" s="4">
        <v>31.5</v>
      </c>
      <c r="L92" s="5">
        <f t="shared" si="30"/>
        <v>-0.26200163978126417</v>
      </c>
      <c r="M92" s="4">
        <v>116</v>
      </c>
      <c r="N92" s="4">
        <f t="shared" si="31"/>
        <v>0.17664664195502094</v>
      </c>
      <c r="O92" s="4">
        <v>4.26</v>
      </c>
      <c r="P92" s="5">
        <f t="shared" si="32"/>
        <v>0.44007680473082011</v>
      </c>
      <c r="Q92" s="4">
        <v>7.11</v>
      </c>
      <c r="R92" s="5">
        <f>(STANDARDIZE(Q92,$Q$307,$Q$308))*-1</f>
        <v>0.33965216077744725</v>
      </c>
      <c r="S92" s="5">
        <f t="shared" si="23"/>
        <v>1.3453898886840261</v>
      </c>
      <c r="T92" s="5">
        <f t="shared" si="24"/>
        <v>0.2690779777368052</v>
      </c>
      <c r="U92" s="9">
        <v>4</v>
      </c>
      <c r="V92" s="24">
        <v>103</v>
      </c>
      <c r="W92" s="19">
        <f>RANK(V92,$V$2:$V395,1)</f>
        <v>99</v>
      </c>
      <c r="AN92" s="9"/>
      <c r="AO92" s="10"/>
      <c r="AP92" s="11"/>
      <c r="AQ92" s="12"/>
    </row>
    <row r="93" spans="1:43" ht="15" customHeight="1" x14ac:dyDescent="0.25">
      <c r="A93">
        <v>2014</v>
      </c>
      <c r="B93" t="s">
        <v>24</v>
      </c>
      <c r="C93" t="s">
        <v>26</v>
      </c>
      <c r="D93" t="s">
        <v>25</v>
      </c>
      <c r="E93" s="4">
        <v>71.75</v>
      </c>
      <c r="F93" s="4">
        <v>201</v>
      </c>
      <c r="G93" s="4">
        <v>4.66</v>
      </c>
      <c r="H93" s="5">
        <f t="shared" si="29"/>
        <v>0.37221025620373843</v>
      </c>
      <c r="I93" s="4"/>
      <c r="J93" s="5"/>
      <c r="K93" s="4">
        <v>34</v>
      </c>
      <c r="L93" s="5">
        <f t="shared" si="30"/>
        <v>0.29954885358098426</v>
      </c>
      <c r="M93" s="4">
        <v>112</v>
      </c>
      <c r="N93" s="4">
        <f t="shared" si="31"/>
        <v>-0.26988869509350621</v>
      </c>
      <c r="O93" s="4">
        <v>4.1500000000000004</v>
      </c>
      <c r="P93" s="5">
        <f t="shared" si="32"/>
        <v>0.88557772784367483</v>
      </c>
      <c r="Q93" s="4">
        <v>6.97</v>
      </c>
      <c r="R93" s="5">
        <f>(STANDARDIZE(Q93,$Q$307,$Q$308))*-1</f>
        <v>0.6857632806778835</v>
      </c>
      <c r="S93" s="5">
        <f t="shared" si="23"/>
        <v>1.9732114232127749</v>
      </c>
      <c r="T93" s="5">
        <f t="shared" si="24"/>
        <v>0.39464228464255496</v>
      </c>
      <c r="AN93" s="9"/>
      <c r="AO93" s="10"/>
      <c r="AP93" s="11"/>
      <c r="AQ93" s="12"/>
    </row>
    <row r="94" spans="1:43" ht="15" customHeight="1" x14ac:dyDescent="0.25">
      <c r="A94">
        <v>2014</v>
      </c>
      <c r="B94" t="s">
        <v>139</v>
      </c>
      <c r="C94" t="s">
        <v>70</v>
      </c>
      <c r="D94" t="s">
        <v>86</v>
      </c>
      <c r="E94" s="4">
        <v>73.75</v>
      </c>
      <c r="F94" s="4">
        <v>288</v>
      </c>
      <c r="G94" s="4">
        <v>4.93</v>
      </c>
      <c r="H94" s="5">
        <f t="shared" si="29"/>
        <v>-0.56875886249039842</v>
      </c>
      <c r="I94" s="4">
        <v>26</v>
      </c>
      <c r="J94" s="5">
        <f>(STANDARDIZE(I94,$I$307,$I$308))</f>
        <v>0.84041249905071924</v>
      </c>
      <c r="K94" s="4"/>
      <c r="L94" s="5"/>
      <c r="M94" s="4"/>
      <c r="N94" s="4"/>
      <c r="O94" s="4"/>
      <c r="P94" s="5"/>
      <c r="Q94" s="4"/>
      <c r="R94" s="5"/>
      <c r="S94" s="5">
        <f t="shared" si="23"/>
        <v>0.27165363656032082</v>
      </c>
      <c r="T94" s="5">
        <f t="shared" si="24"/>
        <v>0.13582681828016041</v>
      </c>
      <c r="U94" s="9">
        <v>1</v>
      </c>
      <c r="V94" s="24">
        <v>29</v>
      </c>
      <c r="W94" s="19">
        <f>RANK(V94,$V$2:$V397,1)</f>
        <v>29</v>
      </c>
      <c r="AN94" s="9"/>
      <c r="AO94" s="10"/>
      <c r="AP94" s="11"/>
      <c r="AQ94" s="12"/>
    </row>
    <row r="95" spans="1:43" ht="15" customHeight="1" x14ac:dyDescent="0.25">
      <c r="A95">
        <v>2014</v>
      </c>
      <c r="B95" t="s">
        <v>241</v>
      </c>
      <c r="C95" t="s">
        <v>26</v>
      </c>
      <c r="D95" t="s">
        <v>242</v>
      </c>
      <c r="E95" s="4">
        <v>74.13</v>
      </c>
      <c r="F95" s="4">
        <v>200</v>
      </c>
      <c r="G95" s="4">
        <v>4.45</v>
      </c>
      <c r="H95" s="5">
        <f t="shared" si="29"/>
        <v>1.1040751262991793</v>
      </c>
      <c r="I95" s="4">
        <v>12</v>
      </c>
      <c r="J95" s="5">
        <f>(STANDARDIZE(I95,$I$307,$I$308))</f>
        <v>-1.2156608759449781</v>
      </c>
      <c r="K95" s="4">
        <v>38.5</v>
      </c>
      <c r="L95" s="5">
        <f>STANDARDIZE(K95,$K$307,$K$308)</f>
        <v>1.3103397416330316</v>
      </c>
      <c r="M95" s="4">
        <v>123</v>
      </c>
      <c r="N95" s="4">
        <f>(STANDARDIZE(M95,$M$307,$M$308))</f>
        <v>0.95808348178994351</v>
      </c>
      <c r="O95" s="4">
        <v>4.24</v>
      </c>
      <c r="P95" s="5">
        <f>(STANDARDIZE(O95,$O$307,$O$308))*-1</f>
        <v>0.52107697256951968</v>
      </c>
      <c r="Q95" s="4">
        <v>6.82</v>
      </c>
      <c r="R95" s="5">
        <f>(STANDARDIZE(Q95,$Q$307,$Q$308))*-1</f>
        <v>1.0565966234283481</v>
      </c>
      <c r="S95" s="5">
        <f t="shared" si="23"/>
        <v>3.7345110697750439</v>
      </c>
      <c r="T95" s="5">
        <f t="shared" si="24"/>
        <v>0.62241851162917394</v>
      </c>
      <c r="U95" s="9">
        <v>4</v>
      </c>
      <c r="V95" s="24">
        <v>129</v>
      </c>
      <c r="W95" s="19">
        <f>RANK(V95,$V$2:$V398,1)</f>
        <v>122</v>
      </c>
      <c r="AN95" s="9">
        <v>3</v>
      </c>
      <c r="AO95" s="10">
        <v>80</v>
      </c>
      <c r="AP95" s="11" t="s">
        <v>480</v>
      </c>
      <c r="AQ95" s="12" t="s">
        <v>481</v>
      </c>
    </row>
    <row r="96" spans="1:43" ht="15" customHeight="1" x14ac:dyDescent="0.25">
      <c r="A96">
        <v>2014</v>
      </c>
      <c r="B96" t="s">
        <v>310</v>
      </c>
      <c r="C96" t="s">
        <v>2</v>
      </c>
      <c r="D96" t="s">
        <v>311</v>
      </c>
      <c r="E96" s="4">
        <v>74.38</v>
      </c>
      <c r="F96" s="4">
        <v>221</v>
      </c>
      <c r="G96" s="4">
        <v>4.4000000000000004</v>
      </c>
      <c r="H96" s="5">
        <f t="shared" si="29"/>
        <v>1.2783286667980933</v>
      </c>
      <c r="I96" s="4">
        <v>13</v>
      </c>
      <c r="J96" s="5">
        <f>(STANDARDIZE(I96,$I$307,$I$308))</f>
        <v>-1.068798492016714</v>
      </c>
      <c r="K96" s="4">
        <v>39.5</v>
      </c>
      <c r="L96" s="5">
        <f>STANDARDIZE(K96,$K$307,$K$308)</f>
        <v>1.5349599389779309</v>
      </c>
      <c r="M96" s="4">
        <v>132</v>
      </c>
      <c r="N96" s="4">
        <f>(STANDARDIZE(M96,$M$307,$M$308))</f>
        <v>1.9627879901491296</v>
      </c>
      <c r="O96" s="4">
        <v>4.3</v>
      </c>
      <c r="P96" s="5">
        <f>(STANDARDIZE(O96,$O$307,$O$308))*-1</f>
        <v>0.27807646905341749</v>
      </c>
      <c r="Q96" s="4">
        <v>7.02</v>
      </c>
      <c r="R96" s="5">
        <f>(STANDARDIZE(Q96,$Q$307,$Q$308))*-1</f>
        <v>0.56215216642772869</v>
      </c>
      <c r="S96" s="5">
        <f t="shared" si="23"/>
        <v>4.5475067393895863</v>
      </c>
      <c r="T96" s="5">
        <f t="shared" si="24"/>
        <v>0.75791778989826442</v>
      </c>
      <c r="U96" s="9">
        <v>3</v>
      </c>
      <c r="V96" s="24">
        <v>90</v>
      </c>
      <c r="W96" s="19">
        <f>RANK(V96,$V$2:$V399,1)</f>
        <v>86</v>
      </c>
      <c r="AN96" s="9">
        <v>3</v>
      </c>
      <c r="AO96" s="10">
        <v>68</v>
      </c>
      <c r="AP96" s="11" t="s">
        <v>482</v>
      </c>
      <c r="AQ96" s="12" t="s">
        <v>1</v>
      </c>
    </row>
    <row r="97" spans="1:43" ht="15" customHeight="1" x14ac:dyDescent="0.25">
      <c r="A97">
        <v>2014</v>
      </c>
      <c r="B97" t="s">
        <v>17</v>
      </c>
      <c r="C97" t="s">
        <v>2</v>
      </c>
      <c r="D97" t="s">
        <v>18</v>
      </c>
      <c r="E97" s="4">
        <v>67.75</v>
      </c>
      <c r="F97" s="4">
        <v>173</v>
      </c>
      <c r="G97" s="4">
        <v>4.26</v>
      </c>
      <c r="H97" s="5">
        <f t="shared" si="29"/>
        <v>1.7662385801950558</v>
      </c>
      <c r="I97" s="4">
        <v>20</v>
      </c>
      <c r="J97" s="5">
        <f>(STANDARDIZE(I97,$I$307,$I$308))</f>
        <v>-4.0761804518865366E-2</v>
      </c>
      <c r="K97" s="4">
        <v>38</v>
      </c>
      <c r="L97" s="5">
        <f>STANDARDIZE(K97,$K$307,$K$308)</f>
        <v>1.1980296429605819</v>
      </c>
      <c r="M97" s="4">
        <v>122</v>
      </c>
      <c r="N97" s="4">
        <f>(STANDARDIZE(M97,$M$307,$M$308))</f>
        <v>0.84644964752781171</v>
      </c>
      <c r="O97" s="4">
        <v>4.0599999999999996</v>
      </c>
      <c r="P97" s="5">
        <f>(STANDARDIZE(O97,$O$307,$O$308))*-1</f>
        <v>1.2500784831178335</v>
      </c>
      <c r="Q97" s="4">
        <v>6.86</v>
      </c>
      <c r="R97" s="5">
        <f>(STANDARDIZE(Q97,$Q$307,$Q$308))*-1</f>
        <v>0.95770773202822379</v>
      </c>
      <c r="S97" s="5">
        <f t="shared" si="23"/>
        <v>5.9777422813106416</v>
      </c>
      <c r="T97" s="5">
        <f t="shared" si="24"/>
        <v>0.9962903802184403</v>
      </c>
      <c r="U97" s="9">
        <v>3</v>
      </c>
      <c r="V97" s="24">
        <v>97</v>
      </c>
      <c r="W97" s="19">
        <f>RANK(V97,$V$2:$V400,1)</f>
        <v>93</v>
      </c>
      <c r="AN97" s="6"/>
      <c r="AO97" s="10"/>
      <c r="AP97" s="11"/>
      <c r="AQ97" s="12"/>
    </row>
    <row r="98" spans="1:43" ht="15" customHeight="1" x14ac:dyDescent="0.25">
      <c r="A98">
        <v>2014</v>
      </c>
      <c r="B98" t="s">
        <v>411</v>
      </c>
      <c r="C98" t="s">
        <v>55</v>
      </c>
      <c r="D98" t="s">
        <v>412</v>
      </c>
      <c r="E98" s="4">
        <v>76.88</v>
      </c>
      <c r="F98" s="4">
        <v>235</v>
      </c>
      <c r="G98" s="4">
        <v>4.95</v>
      </c>
      <c r="H98" s="5">
        <f t="shared" si="29"/>
        <v>-0.63846027868996591</v>
      </c>
      <c r="I98" s="4"/>
      <c r="J98" s="5"/>
      <c r="K98" s="4">
        <v>29</v>
      </c>
      <c r="L98" s="5">
        <f>STANDARDIZE(K98,$K$307,$K$308)</f>
        <v>-0.82355213314351261</v>
      </c>
      <c r="M98" s="4">
        <v>108</v>
      </c>
      <c r="N98" s="4">
        <f>(STANDARDIZE(M98,$M$307,$M$308))</f>
        <v>-0.71642403214203332</v>
      </c>
      <c r="O98" s="4">
        <v>4.43</v>
      </c>
      <c r="P98" s="5">
        <f>(STANDARDIZE(O98,$O$307,$O$308))*-1</f>
        <v>-0.24842462189814032</v>
      </c>
      <c r="Q98" s="4">
        <v>7.25</v>
      </c>
      <c r="R98" s="5">
        <f>(STANDARDIZE(Q98,$Q$307,$Q$308))*-1</f>
        <v>-6.4589591229867859E-3</v>
      </c>
      <c r="S98" s="5">
        <f t="shared" ref="S98:S129" si="33">H98+J98+L98+N98+P98+R98</f>
        <v>-2.4333200249966391</v>
      </c>
      <c r="T98" s="5">
        <f t="shared" ref="T98:T129" si="34">AVERAGE(H98,J98,L98,N98,P98,R98)</f>
        <v>-0.48666400499932783</v>
      </c>
      <c r="AN98" s="9"/>
      <c r="AO98" s="10"/>
      <c r="AP98" s="11"/>
      <c r="AQ98" s="12"/>
    </row>
    <row r="99" spans="1:43" ht="15" customHeight="1" x14ac:dyDescent="0.25">
      <c r="A99">
        <v>2014</v>
      </c>
      <c r="B99" t="s">
        <v>177</v>
      </c>
      <c r="C99" t="s">
        <v>10</v>
      </c>
      <c r="D99" t="s">
        <v>67</v>
      </c>
      <c r="E99" s="4">
        <v>69.63</v>
      </c>
      <c r="F99" s="4">
        <v>190</v>
      </c>
      <c r="G99" s="4">
        <v>4.4400000000000004</v>
      </c>
      <c r="H99" s="5">
        <f t="shared" si="29"/>
        <v>1.1389258343989614</v>
      </c>
      <c r="I99" s="4">
        <v>15</v>
      </c>
      <c r="J99" s="5">
        <f t="shared" ref="J99:J124" si="35">(STANDARDIZE(I99,$I$307,$I$308))</f>
        <v>-0.77507372416018583</v>
      </c>
      <c r="K99" s="4"/>
      <c r="L99" s="5"/>
      <c r="M99" s="4"/>
      <c r="N99" s="4"/>
      <c r="O99" s="4"/>
      <c r="P99" s="5"/>
      <c r="Q99" s="4"/>
      <c r="R99" s="5"/>
      <c r="S99" s="5">
        <f t="shared" si="33"/>
        <v>0.36385211023877562</v>
      </c>
      <c r="T99" s="5">
        <f t="shared" si="34"/>
        <v>0.18192605511938781</v>
      </c>
      <c r="U99" s="9">
        <v>6</v>
      </c>
      <c r="V99" s="24">
        <v>188</v>
      </c>
      <c r="W99" s="19">
        <f>RANK(V99,$V$2:$V402,1)</f>
        <v>169</v>
      </c>
      <c r="AN99" s="9"/>
      <c r="AO99" s="10"/>
      <c r="AP99" s="11"/>
      <c r="AQ99" s="12"/>
    </row>
    <row r="100" spans="1:43" ht="15" customHeight="1" x14ac:dyDescent="0.25">
      <c r="A100">
        <v>2014</v>
      </c>
      <c r="B100" t="s">
        <v>289</v>
      </c>
      <c r="C100" t="s">
        <v>70</v>
      </c>
      <c r="D100" t="s">
        <v>217</v>
      </c>
      <c r="E100" s="4">
        <v>74.25</v>
      </c>
      <c r="F100" s="4">
        <v>296</v>
      </c>
      <c r="G100" s="4">
        <v>5.16</v>
      </c>
      <c r="H100" s="5">
        <f t="shared" si="29"/>
        <v>-1.3703251487854067</v>
      </c>
      <c r="I100" s="4">
        <v>29</v>
      </c>
      <c r="J100" s="5">
        <f t="shared" si="35"/>
        <v>1.2809996508355115</v>
      </c>
      <c r="K100" s="4">
        <v>28</v>
      </c>
      <c r="L100" s="5">
        <f>STANDARDIZE(K100,$K$307,$K$308)</f>
        <v>-1.0481723304884121</v>
      </c>
      <c r="M100" s="4">
        <v>100</v>
      </c>
      <c r="N100" s="4">
        <f>(STANDARDIZE(M100,$M$307,$M$308))</f>
        <v>-1.6094947062390876</v>
      </c>
      <c r="O100" s="4">
        <v>4.6100000000000003</v>
      </c>
      <c r="P100" s="5">
        <f>(STANDARDIZE(O100,$O$307,$O$308))*-1</f>
        <v>-0.97742613244645415</v>
      </c>
      <c r="Q100" s="4">
        <v>7.78</v>
      </c>
      <c r="R100" s="5">
        <f>(STANDARDIZE(Q100,$Q$307,$Q$308))*-1</f>
        <v>-1.3167367701746335</v>
      </c>
      <c r="S100" s="5">
        <f t="shared" si="33"/>
        <v>-5.0411554372984826</v>
      </c>
      <c r="T100" s="5">
        <f t="shared" si="34"/>
        <v>-0.84019257288308047</v>
      </c>
      <c r="AN100" s="9">
        <v>7</v>
      </c>
      <c r="AO100" s="10">
        <v>216</v>
      </c>
      <c r="AP100" s="11" t="s">
        <v>483</v>
      </c>
      <c r="AQ100" s="12" t="s">
        <v>203</v>
      </c>
    </row>
    <row r="101" spans="1:43" ht="15" customHeight="1" x14ac:dyDescent="0.25">
      <c r="A101">
        <v>2014</v>
      </c>
      <c r="B101" t="s">
        <v>351</v>
      </c>
      <c r="C101" t="s">
        <v>26</v>
      </c>
      <c r="D101" t="s">
        <v>164</v>
      </c>
      <c r="E101" s="4">
        <v>73</v>
      </c>
      <c r="F101" s="4">
        <v>207</v>
      </c>
      <c r="G101" s="4">
        <v>4.57</v>
      </c>
      <c r="H101" s="5">
        <f t="shared" si="29"/>
        <v>0.68586662910178409</v>
      </c>
      <c r="I101" s="4">
        <v>15</v>
      </c>
      <c r="J101" s="5">
        <f t="shared" si="35"/>
        <v>-0.77507372416018583</v>
      </c>
      <c r="K101" s="4">
        <v>32.5</v>
      </c>
      <c r="L101" s="5">
        <f>STANDARDIZE(K101,$K$307,$K$308)</f>
        <v>-3.7381442436364792E-2</v>
      </c>
      <c r="M101" s="4">
        <v>116</v>
      </c>
      <c r="N101" s="4">
        <f>(STANDARDIZE(M101,$M$307,$M$308))</f>
        <v>0.17664664195502094</v>
      </c>
      <c r="O101" s="4"/>
      <c r="P101" s="5"/>
      <c r="Q101" s="4"/>
      <c r="R101" s="5"/>
      <c r="S101" s="5">
        <f t="shared" si="33"/>
        <v>5.005810446025441E-2</v>
      </c>
      <c r="T101" s="5">
        <f t="shared" si="34"/>
        <v>1.2514526115063603E-2</v>
      </c>
      <c r="U101" s="9">
        <v>5</v>
      </c>
      <c r="V101" s="24">
        <v>162</v>
      </c>
      <c r="W101" s="19">
        <f>RANK(V101,$V$2:$V404,1)</f>
        <v>150</v>
      </c>
      <c r="AN101" s="9"/>
      <c r="AO101" s="10"/>
      <c r="AP101" s="11"/>
      <c r="AQ101" s="12"/>
    </row>
    <row r="102" spans="1:43" ht="15" customHeight="1" x14ac:dyDescent="0.25">
      <c r="A102">
        <v>2014</v>
      </c>
      <c r="B102" t="s">
        <v>159</v>
      </c>
      <c r="C102" t="s">
        <v>70</v>
      </c>
      <c r="D102" t="s">
        <v>30</v>
      </c>
      <c r="E102" s="4">
        <v>74.88</v>
      </c>
      <c r="F102" s="4">
        <v>315</v>
      </c>
      <c r="G102" s="4">
        <v>4.9800000000000004</v>
      </c>
      <c r="H102" s="5">
        <f t="shared" si="29"/>
        <v>-0.74301240298931548</v>
      </c>
      <c r="I102" s="4">
        <v>24</v>
      </c>
      <c r="J102" s="5">
        <f t="shared" si="35"/>
        <v>0.54668773119419101</v>
      </c>
      <c r="K102" s="4"/>
      <c r="L102" s="5"/>
      <c r="M102" s="4"/>
      <c r="N102" s="4"/>
      <c r="O102" s="4"/>
      <c r="P102" s="5"/>
      <c r="Q102" s="4"/>
      <c r="R102" s="5"/>
      <c r="S102" s="5">
        <f t="shared" si="33"/>
        <v>-0.19632467179512447</v>
      </c>
      <c r="T102" s="5">
        <f t="shared" si="34"/>
        <v>-9.8162335897562236E-2</v>
      </c>
      <c r="U102" s="9">
        <v>2</v>
      </c>
      <c r="V102" s="24">
        <v>51</v>
      </c>
      <c r="W102" s="19">
        <f>RANK(V102,$V$2:$V405,1)</f>
        <v>50</v>
      </c>
      <c r="AN102" s="9"/>
      <c r="AO102" s="10"/>
      <c r="AP102" s="11"/>
      <c r="AQ102" s="12"/>
    </row>
    <row r="103" spans="1:43" ht="15" customHeight="1" x14ac:dyDescent="0.25">
      <c r="A103">
        <v>2014</v>
      </c>
      <c r="B103" t="s">
        <v>140</v>
      </c>
      <c r="C103" t="s">
        <v>13</v>
      </c>
      <c r="D103" t="s">
        <v>48</v>
      </c>
      <c r="E103" s="4">
        <v>76.38</v>
      </c>
      <c r="F103" s="4">
        <v>250</v>
      </c>
      <c r="G103" s="4">
        <v>4.5999999999999996</v>
      </c>
      <c r="H103" s="5">
        <f t="shared" si="29"/>
        <v>0.58131450480243763</v>
      </c>
      <c r="I103" s="4">
        <v>24</v>
      </c>
      <c r="J103" s="5">
        <f t="shared" si="35"/>
        <v>0.54668773119419101</v>
      </c>
      <c r="K103" s="4">
        <v>32</v>
      </c>
      <c r="L103" s="5">
        <f t="shared" ref="L103:L117" si="36">STANDARDIZE(K103,$K$307,$K$308)</f>
        <v>-0.1496915411088145</v>
      </c>
      <c r="M103" s="4">
        <v>120</v>
      </c>
      <c r="N103" s="4">
        <f t="shared" ref="N103:N117" si="37">(STANDARDIZE(M103,$M$307,$M$308))</f>
        <v>0.6231819790035481</v>
      </c>
      <c r="O103" s="4"/>
      <c r="P103" s="5"/>
      <c r="Q103" s="4"/>
      <c r="R103" s="5"/>
      <c r="S103" s="5">
        <f t="shared" si="33"/>
        <v>1.6014926738913622</v>
      </c>
      <c r="T103" s="5">
        <f t="shared" si="34"/>
        <v>0.40037316847284055</v>
      </c>
      <c r="U103" s="9">
        <v>1</v>
      </c>
      <c r="V103" s="24">
        <v>10</v>
      </c>
      <c r="W103" s="19">
        <f>RANK(V103,$V$2:$V406,1)</f>
        <v>10</v>
      </c>
      <c r="AN103" s="9"/>
      <c r="AO103" s="10"/>
      <c r="AP103" s="11"/>
      <c r="AQ103" s="12"/>
    </row>
    <row r="104" spans="1:43" ht="15" customHeight="1" x14ac:dyDescent="0.25">
      <c r="A104">
        <v>2014</v>
      </c>
      <c r="B104" t="s">
        <v>427</v>
      </c>
      <c r="C104" t="s">
        <v>98</v>
      </c>
      <c r="D104" t="s">
        <v>412</v>
      </c>
      <c r="E104" s="4">
        <v>75.5</v>
      </c>
      <c r="F104" s="4">
        <v>267</v>
      </c>
      <c r="G104" s="4">
        <v>4.9000000000000004</v>
      </c>
      <c r="H104" s="5">
        <f t="shared" si="29"/>
        <v>-0.46420673819105196</v>
      </c>
      <c r="I104" s="4">
        <v>19</v>
      </c>
      <c r="J104" s="5">
        <f t="shared" si="35"/>
        <v>-0.18762418844712947</v>
      </c>
      <c r="K104" s="4">
        <v>29</v>
      </c>
      <c r="L104" s="5">
        <f t="shared" si="36"/>
        <v>-0.82355213314351261</v>
      </c>
      <c r="M104" s="4">
        <v>110</v>
      </c>
      <c r="N104" s="4">
        <f t="shared" si="37"/>
        <v>-0.49315636361776977</v>
      </c>
      <c r="O104" s="4">
        <v>4.67</v>
      </c>
      <c r="P104" s="5">
        <f>(STANDARDIZE(O104,$O$307,$O$308))*-1</f>
        <v>-1.2204266359625564</v>
      </c>
      <c r="Q104" s="4">
        <v>7.3</v>
      </c>
      <c r="R104" s="5">
        <f>(STANDARDIZE(Q104,$Q$307,$Q$308))*-1</f>
        <v>-0.13007007337314164</v>
      </c>
      <c r="S104" s="5">
        <f t="shared" si="33"/>
        <v>-3.3190361327351621</v>
      </c>
      <c r="T104" s="5">
        <f t="shared" si="34"/>
        <v>-0.55317268878919368</v>
      </c>
      <c r="AN104" s="9">
        <v>5</v>
      </c>
      <c r="AO104" s="10">
        <v>160</v>
      </c>
      <c r="AP104" s="11" t="s">
        <v>484</v>
      </c>
      <c r="AQ104" s="12" t="s">
        <v>34</v>
      </c>
    </row>
    <row r="105" spans="1:43" ht="15" customHeight="1" x14ac:dyDescent="0.25">
      <c r="A105">
        <v>2014</v>
      </c>
      <c r="B105" t="s">
        <v>224</v>
      </c>
      <c r="C105" t="s">
        <v>201</v>
      </c>
      <c r="D105" t="s">
        <v>225</v>
      </c>
      <c r="E105" s="4">
        <v>75.63</v>
      </c>
      <c r="F105" s="4">
        <v>304</v>
      </c>
      <c r="G105" s="4">
        <v>5.13</v>
      </c>
      <c r="H105" s="5">
        <f t="shared" si="29"/>
        <v>-1.2657730244860572</v>
      </c>
      <c r="I105" s="4">
        <v>22</v>
      </c>
      <c r="J105" s="5">
        <f t="shared" si="35"/>
        <v>0.25296296333766283</v>
      </c>
      <c r="K105" s="4">
        <v>26</v>
      </c>
      <c r="L105" s="5">
        <f t="shared" si="36"/>
        <v>-1.4974127251782108</v>
      </c>
      <c r="M105" s="4">
        <v>102</v>
      </c>
      <c r="N105" s="4">
        <f t="shared" si="37"/>
        <v>-1.386227037714824</v>
      </c>
      <c r="O105" s="4">
        <v>4.37</v>
      </c>
      <c r="P105" s="5">
        <f>(STANDARDIZE(O105,$O$307,$O$308))*-1</f>
        <v>-5.4241183820381081E-3</v>
      </c>
      <c r="Q105" s="4">
        <v>7.3</v>
      </c>
      <c r="R105" s="5">
        <f>(STANDARDIZE(Q105,$Q$307,$Q$308))*-1</f>
        <v>-0.13007007337314164</v>
      </c>
      <c r="S105" s="5">
        <f t="shared" si="33"/>
        <v>-4.0319440157966087</v>
      </c>
      <c r="T105" s="5">
        <f t="shared" si="34"/>
        <v>-0.67199066929943474</v>
      </c>
      <c r="AN105" s="9"/>
      <c r="AO105" s="10"/>
      <c r="AP105" s="11"/>
      <c r="AQ105" s="12"/>
    </row>
    <row r="106" spans="1:43" ht="15" customHeight="1" x14ac:dyDescent="0.25">
      <c r="A106">
        <v>2014</v>
      </c>
      <c r="B106" t="s">
        <v>227</v>
      </c>
      <c r="C106" t="s">
        <v>49</v>
      </c>
      <c r="D106" t="s">
        <v>228</v>
      </c>
      <c r="E106" s="4">
        <v>75.25</v>
      </c>
      <c r="F106" s="4">
        <v>336</v>
      </c>
      <c r="G106" s="4">
        <v>5.34</v>
      </c>
      <c r="H106" s="5">
        <f t="shared" si="29"/>
        <v>-1.9976378945814981</v>
      </c>
      <c r="I106" s="4">
        <v>30</v>
      </c>
      <c r="J106" s="5">
        <f t="shared" si="35"/>
        <v>1.4278620347637756</v>
      </c>
      <c r="K106" s="4">
        <v>29</v>
      </c>
      <c r="L106" s="5">
        <f t="shared" si="36"/>
        <v>-0.82355213314351261</v>
      </c>
      <c r="M106" s="4">
        <v>108</v>
      </c>
      <c r="N106" s="4">
        <f t="shared" si="37"/>
        <v>-0.71642403214203332</v>
      </c>
      <c r="O106" s="4">
        <v>4.78</v>
      </c>
      <c r="P106" s="5">
        <f>(STANDARDIZE(O106,$O$307,$O$308))*-1</f>
        <v>-1.6659275590754146</v>
      </c>
      <c r="Q106" s="4">
        <v>8.25</v>
      </c>
      <c r="R106" s="5">
        <f>(STANDARDIZE(Q106,$Q$307,$Q$308))*-1</f>
        <v>-2.478681244126093</v>
      </c>
      <c r="S106" s="5">
        <f t="shared" si="33"/>
        <v>-6.254360828304776</v>
      </c>
      <c r="T106" s="5">
        <f t="shared" si="34"/>
        <v>-1.0423934713841294</v>
      </c>
      <c r="U106" s="9">
        <v>3</v>
      </c>
      <c r="V106" s="24">
        <v>81</v>
      </c>
      <c r="W106" s="19">
        <f>RANK(V106,$V$2:$V409,1)</f>
        <v>77</v>
      </c>
      <c r="AN106" s="6"/>
      <c r="AO106" s="10"/>
      <c r="AP106" s="11"/>
      <c r="AQ106" s="12"/>
    </row>
    <row r="107" spans="1:43" ht="15" customHeight="1" x14ac:dyDescent="0.25">
      <c r="A107">
        <v>2014</v>
      </c>
      <c r="B107" t="s">
        <v>19</v>
      </c>
      <c r="C107" t="s">
        <v>16</v>
      </c>
      <c r="D107" t="s">
        <v>20</v>
      </c>
      <c r="E107" s="4">
        <v>73.38</v>
      </c>
      <c r="F107" s="4">
        <v>218</v>
      </c>
      <c r="G107" s="4">
        <v>4.4800000000000004</v>
      </c>
      <c r="H107" s="5">
        <f t="shared" si="29"/>
        <v>0.99952300199982969</v>
      </c>
      <c r="I107" s="4">
        <v>19</v>
      </c>
      <c r="J107" s="5">
        <f t="shared" si="35"/>
        <v>-0.18762418844712947</v>
      </c>
      <c r="K107" s="4">
        <v>38</v>
      </c>
      <c r="L107" s="5">
        <f t="shared" si="36"/>
        <v>1.1980296429605819</v>
      </c>
      <c r="M107" s="4">
        <v>128</v>
      </c>
      <c r="N107" s="4">
        <f t="shared" si="37"/>
        <v>1.5162526531006024</v>
      </c>
      <c r="O107" s="4">
        <v>4.46</v>
      </c>
      <c r="P107" s="5">
        <f>(STANDARDIZE(O107,$O$307,$O$308))*-1</f>
        <v>-0.3699248736561932</v>
      </c>
      <c r="Q107" s="4">
        <v>7.07</v>
      </c>
      <c r="R107" s="5">
        <f>(STANDARDIZE(Q107,$Q$307,$Q$308))*-1</f>
        <v>0.43854105217757161</v>
      </c>
      <c r="S107" s="5">
        <f t="shared" si="33"/>
        <v>3.5947972881352626</v>
      </c>
      <c r="T107" s="5">
        <f t="shared" si="34"/>
        <v>0.59913288135587706</v>
      </c>
      <c r="AN107" s="9">
        <v>6</v>
      </c>
      <c r="AO107" s="10">
        <v>208</v>
      </c>
      <c r="AP107" s="11" t="s">
        <v>485</v>
      </c>
      <c r="AQ107" s="12" t="s">
        <v>40</v>
      </c>
    </row>
    <row r="108" spans="1:43" ht="15" customHeight="1" x14ac:dyDescent="0.25">
      <c r="A108">
        <v>2014</v>
      </c>
      <c r="B108" t="s">
        <v>408</v>
      </c>
      <c r="C108" t="s">
        <v>70</v>
      </c>
      <c r="D108" t="s">
        <v>25</v>
      </c>
      <c r="E108" s="4">
        <v>74.63</v>
      </c>
      <c r="F108" s="4">
        <v>284</v>
      </c>
      <c r="G108" s="4">
        <v>4.99</v>
      </c>
      <c r="H108" s="5">
        <f t="shared" si="29"/>
        <v>-0.77786311108909767</v>
      </c>
      <c r="I108" s="4">
        <v>18</v>
      </c>
      <c r="J108" s="5">
        <f t="shared" si="35"/>
        <v>-0.33448657237539359</v>
      </c>
      <c r="K108" s="4">
        <v>29.5</v>
      </c>
      <c r="L108" s="5">
        <f t="shared" si="36"/>
        <v>-0.71124203447106293</v>
      </c>
      <c r="M108" s="4">
        <v>110</v>
      </c>
      <c r="N108" s="4">
        <f t="shared" si="37"/>
        <v>-0.49315636361776977</v>
      </c>
      <c r="O108" s="4"/>
      <c r="P108" s="5"/>
      <c r="Q108" s="4"/>
      <c r="R108" s="5"/>
      <c r="S108" s="5">
        <f t="shared" si="33"/>
        <v>-2.3167480815533237</v>
      </c>
      <c r="T108" s="5">
        <f t="shared" si="34"/>
        <v>-0.57918702038833092</v>
      </c>
      <c r="AN108" s="9"/>
      <c r="AO108" s="10"/>
      <c r="AP108" s="11"/>
      <c r="AQ108" s="12"/>
    </row>
    <row r="109" spans="1:43" ht="15" customHeight="1" x14ac:dyDescent="0.25">
      <c r="A109">
        <v>2014</v>
      </c>
      <c r="B109" t="s">
        <v>360</v>
      </c>
      <c r="C109" t="s">
        <v>45</v>
      </c>
      <c r="D109" t="s">
        <v>119</v>
      </c>
      <c r="E109" s="4">
        <v>77</v>
      </c>
      <c r="F109" s="4">
        <v>332</v>
      </c>
      <c r="G109" s="4">
        <v>4.92</v>
      </c>
      <c r="H109" s="5">
        <f t="shared" si="29"/>
        <v>-0.53390815439061634</v>
      </c>
      <c r="I109" s="4">
        <v>32</v>
      </c>
      <c r="J109" s="5">
        <f t="shared" si="35"/>
        <v>1.7215868026203038</v>
      </c>
      <c r="K109" s="4">
        <v>28.5</v>
      </c>
      <c r="L109" s="5">
        <f t="shared" si="36"/>
        <v>-0.9358622318159624</v>
      </c>
      <c r="M109" s="4">
        <v>112</v>
      </c>
      <c r="N109" s="4">
        <f t="shared" si="37"/>
        <v>-0.26988869509350621</v>
      </c>
      <c r="O109" s="4">
        <v>4.8600000000000003</v>
      </c>
      <c r="P109" s="5">
        <f t="shared" ref="P109:P114" si="38">(STANDARDIZE(O109,$O$307,$O$308))*-1</f>
        <v>-1.9899282304302199</v>
      </c>
      <c r="Q109" s="4">
        <v>7.8</v>
      </c>
      <c r="R109" s="5">
        <f t="shared" ref="R109:R114" si="39">(STANDARDIZE(Q109,$Q$307,$Q$308))*-1</f>
        <v>-1.3661812158746947</v>
      </c>
      <c r="S109" s="5">
        <f t="shared" si="33"/>
        <v>-3.3741817249846959</v>
      </c>
      <c r="T109" s="5">
        <f t="shared" si="34"/>
        <v>-0.56236362083078262</v>
      </c>
      <c r="U109" s="9">
        <v>1</v>
      </c>
      <c r="V109" s="24">
        <v>2</v>
      </c>
      <c r="W109" s="19">
        <f>RANK(V109,$V$2:$V412,1)</f>
        <v>2</v>
      </c>
      <c r="AN109" s="9">
        <v>6</v>
      </c>
      <c r="AO109" s="10">
        <v>214</v>
      </c>
      <c r="AP109" s="11" t="s">
        <v>486</v>
      </c>
      <c r="AQ109" s="12" t="s">
        <v>487</v>
      </c>
    </row>
    <row r="110" spans="1:43" ht="15" customHeight="1" x14ac:dyDescent="0.25">
      <c r="A110">
        <v>2014</v>
      </c>
      <c r="B110" t="s">
        <v>99</v>
      </c>
      <c r="C110" t="s">
        <v>26</v>
      </c>
      <c r="D110" t="s">
        <v>34</v>
      </c>
      <c r="E110" s="4">
        <v>73.38</v>
      </c>
      <c r="F110" s="4">
        <v>208</v>
      </c>
      <c r="G110" s="4">
        <v>4.58</v>
      </c>
      <c r="H110" s="5">
        <f t="shared" si="29"/>
        <v>0.6510159210020019</v>
      </c>
      <c r="I110" s="4">
        <v>11</v>
      </c>
      <c r="J110" s="5">
        <f t="shared" si="35"/>
        <v>-1.3625232598732422</v>
      </c>
      <c r="K110" s="4">
        <v>33</v>
      </c>
      <c r="L110" s="5">
        <f t="shared" si="36"/>
        <v>7.4928656236084898E-2</v>
      </c>
      <c r="M110" s="4">
        <v>117</v>
      </c>
      <c r="N110" s="4">
        <f t="shared" si="37"/>
        <v>0.28828047621715275</v>
      </c>
      <c r="O110" s="4">
        <v>4.16</v>
      </c>
      <c r="P110" s="5">
        <f t="shared" si="38"/>
        <v>0.84507764392432505</v>
      </c>
      <c r="Q110" s="4">
        <v>7.16</v>
      </c>
      <c r="R110" s="5">
        <f t="shared" si="39"/>
        <v>0.21604104652729242</v>
      </c>
      <c r="S110" s="5">
        <f t="shared" si="33"/>
        <v>0.71282048403361487</v>
      </c>
      <c r="T110" s="5">
        <f t="shared" si="34"/>
        <v>0.11880341400560247</v>
      </c>
      <c r="U110" s="9">
        <v>1</v>
      </c>
      <c r="V110" s="24">
        <v>21</v>
      </c>
      <c r="W110" s="19">
        <f>RANK(V110,$V$2:$V413,1)</f>
        <v>21</v>
      </c>
      <c r="AN110" s="9">
        <v>6</v>
      </c>
      <c r="AO110" s="10">
        <v>199</v>
      </c>
      <c r="AP110" s="11" t="s">
        <v>488</v>
      </c>
      <c r="AQ110" s="12" t="s">
        <v>489</v>
      </c>
    </row>
    <row r="111" spans="1:43" ht="15" customHeight="1" x14ac:dyDescent="0.25">
      <c r="A111">
        <v>2014</v>
      </c>
      <c r="B111" t="s">
        <v>253</v>
      </c>
      <c r="C111" t="s">
        <v>16</v>
      </c>
      <c r="D111" t="s">
        <v>67</v>
      </c>
      <c r="E111" s="4">
        <v>68.13</v>
      </c>
      <c r="F111" s="4">
        <v>194</v>
      </c>
      <c r="G111" s="4">
        <v>4.43</v>
      </c>
      <c r="H111" s="5">
        <f t="shared" si="29"/>
        <v>1.1737765424987467</v>
      </c>
      <c r="I111" s="4">
        <v>20</v>
      </c>
      <c r="J111" s="5">
        <f t="shared" si="35"/>
        <v>-4.0761804518865366E-2</v>
      </c>
      <c r="K111" s="4">
        <v>34.5</v>
      </c>
      <c r="L111" s="5">
        <f t="shared" si="36"/>
        <v>0.411858952253434</v>
      </c>
      <c r="M111" s="4">
        <v>116</v>
      </c>
      <c r="N111" s="4">
        <f t="shared" si="37"/>
        <v>0.17664664195502094</v>
      </c>
      <c r="O111" s="4">
        <v>4.13</v>
      </c>
      <c r="P111" s="5">
        <f t="shared" si="38"/>
        <v>0.96657789568237795</v>
      </c>
      <c r="Q111" s="4">
        <v>7.07</v>
      </c>
      <c r="R111" s="5">
        <f t="shared" si="39"/>
        <v>0.43854105217757161</v>
      </c>
      <c r="S111" s="5">
        <f t="shared" si="33"/>
        <v>3.1266392800482858</v>
      </c>
      <c r="T111" s="5">
        <f t="shared" si="34"/>
        <v>0.52110654667471434</v>
      </c>
      <c r="AN111" s="6"/>
      <c r="AO111" s="10"/>
      <c r="AP111" s="11"/>
      <c r="AQ111" s="12"/>
    </row>
    <row r="112" spans="1:43" ht="15" customHeight="1" x14ac:dyDescent="0.25">
      <c r="A112">
        <v>2014</v>
      </c>
      <c r="B112" t="s">
        <v>248</v>
      </c>
      <c r="C112" t="s">
        <v>23</v>
      </c>
      <c r="D112" t="s">
        <v>249</v>
      </c>
      <c r="E112" s="4">
        <v>74.5</v>
      </c>
      <c r="F112" s="4">
        <v>235</v>
      </c>
      <c r="G112" s="4">
        <v>4.5999999999999996</v>
      </c>
      <c r="H112" s="5">
        <f t="shared" si="29"/>
        <v>0.58131450480243763</v>
      </c>
      <c r="I112" s="4">
        <v>21</v>
      </c>
      <c r="J112" s="5">
        <f t="shared" si="35"/>
        <v>0.10610057940939874</v>
      </c>
      <c r="K112" s="4">
        <v>40.5</v>
      </c>
      <c r="L112" s="5">
        <f t="shared" si="36"/>
        <v>1.7595801363228303</v>
      </c>
      <c r="M112" s="4">
        <v>123</v>
      </c>
      <c r="N112" s="4">
        <f t="shared" si="37"/>
        <v>0.95808348178994351</v>
      </c>
      <c r="O112" s="4">
        <v>4.41</v>
      </c>
      <c r="P112" s="5">
        <f t="shared" si="38"/>
        <v>-0.16742445405944079</v>
      </c>
      <c r="Q112" s="4">
        <v>7.16</v>
      </c>
      <c r="R112" s="5">
        <f t="shared" si="39"/>
        <v>0.21604104652729242</v>
      </c>
      <c r="S112" s="5">
        <f t="shared" si="33"/>
        <v>3.4536952947924622</v>
      </c>
      <c r="T112" s="5">
        <f t="shared" si="34"/>
        <v>0.5756158824654104</v>
      </c>
      <c r="AN112" s="6"/>
      <c r="AO112" s="10"/>
      <c r="AP112" s="11"/>
      <c r="AQ112" s="12"/>
    </row>
    <row r="113" spans="1:43" ht="15" customHeight="1" x14ac:dyDescent="0.25">
      <c r="A113">
        <v>2014</v>
      </c>
      <c r="B113" t="s">
        <v>148</v>
      </c>
      <c r="C113" t="s">
        <v>98</v>
      </c>
      <c r="D113" t="s">
        <v>147</v>
      </c>
      <c r="E113" s="4">
        <v>72.75</v>
      </c>
      <c r="F113" s="4">
        <v>261</v>
      </c>
      <c r="G113" s="4">
        <v>4.78</v>
      </c>
      <c r="H113" s="5">
        <f t="shared" si="29"/>
        <v>-4.5998240993656764E-2</v>
      </c>
      <c r="I113" s="4">
        <v>28</v>
      </c>
      <c r="J113" s="5">
        <f t="shared" si="35"/>
        <v>1.1341372669072474</v>
      </c>
      <c r="K113" s="4">
        <v>34</v>
      </c>
      <c r="L113" s="5">
        <f t="shared" si="36"/>
        <v>0.29954885358098426</v>
      </c>
      <c r="M113" s="4">
        <v>112</v>
      </c>
      <c r="N113" s="4">
        <f t="shared" si="37"/>
        <v>-0.26988869509350621</v>
      </c>
      <c r="O113" s="4">
        <v>4.6500000000000004</v>
      </c>
      <c r="P113" s="5">
        <f t="shared" si="38"/>
        <v>-1.1394264681238568</v>
      </c>
      <c r="Q113" s="4">
        <v>7.67</v>
      </c>
      <c r="R113" s="5">
        <f t="shared" si="39"/>
        <v>-1.0447923188242911</v>
      </c>
      <c r="S113" s="5">
        <f t="shared" si="33"/>
        <v>-1.0664196025470793</v>
      </c>
      <c r="T113" s="5">
        <f t="shared" si="34"/>
        <v>-0.17773660042451322</v>
      </c>
      <c r="U113" s="9">
        <v>6</v>
      </c>
      <c r="V113" s="24">
        <v>210</v>
      </c>
      <c r="W113" s="19">
        <f>RANK(V113,$V$2:$V416,1)</f>
        <v>182</v>
      </c>
      <c r="AN113" s="9"/>
      <c r="AO113" s="10"/>
      <c r="AP113" s="11"/>
      <c r="AQ113" s="12"/>
    </row>
    <row r="114" spans="1:43" ht="15" customHeight="1" x14ac:dyDescent="0.25">
      <c r="A114">
        <v>2014</v>
      </c>
      <c r="B114" t="s">
        <v>84</v>
      </c>
      <c r="C114" t="s">
        <v>2</v>
      </c>
      <c r="D114" t="s">
        <v>4</v>
      </c>
      <c r="E114" s="4">
        <v>70.38</v>
      </c>
      <c r="F114" s="4">
        <v>188</v>
      </c>
      <c r="G114" s="4">
        <v>4.58</v>
      </c>
      <c r="H114" s="5">
        <f t="shared" si="29"/>
        <v>0.6510159210020019</v>
      </c>
      <c r="I114" s="4">
        <v>16</v>
      </c>
      <c r="J114" s="5">
        <f t="shared" si="35"/>
        <v>-0.62821134023192171</v>
      </c>
      <c r="K114" s="4">
        <v>31</v>
      </c>
      <c r="L114" s="5">
        <f t="shared" si="36"/>
        <v>-0.3743117384537139</v>
      </c>
      <c r="M114" s="4">
        <v>114</v>
      </c>
      <c r="N114" s="4">
        <f t="shared" si="37"/>
        <v>-4.6621026569242628E-2</v>
      </c>
      <c r="O114" s="4">
        <v>3.94</v>
      </c>
      <c r="P114" s="5">
        <f t="shared" si="38"/>
        <v>1.7360794901500398</v>
      </c>
      <c r="Q114" s="4">
        <v>6.74</v>
      </c>
      <c r="R114" s="5">
        <f t="shared" si="39"/>
        <v>1.2543744062285969</v>
      </c>
      <c r="S114" s="5">
        <f t="shared" si="33"/>
        <v>2.5923257121257604</v>
      </c>
      <c r="T114" s="5">
        <f t="shared" si="34"/>
        <v>0.43205428535429341</v>
      </c>
      <c r="AN114" s="9"/>
      <c r="AO114" s="10"/>
      <c r="AP114" s="11"/>
      <c r="AQ114" s="12"/>
    </row>
    <row r="115" spans="1:43" ht="15" customHeight="1" x14ac:dyDescent="0.25">
      <c r="A115">
        <v>2014</v>
      </c>
      <c r="B115" t="s">
        <v>116</v>
      </c>
      <c r="C115" t="s">
        <v>16</v>
      </c>
      <c r="D115" t="s">
        <v>117</v>
      </c>
      <c r="E115" s="4">
        <v>71</v>
      </c>
      <c r="F115" s="4">
        <v>224</v>
      </c>
      <c r="G115" s="4">
        <v>4.57</v>
      </c>
      <c r="H115" s="5">
        <f t="shared" si="29"/>
        <v>0.68586662910178409</v>
      </c>
      <c r="I115" s="4">
        <v>23</v>
      </c>
      <c r="J115" s="5">
        <f t="shared" si="35"/>
        <v>0.39982534726592694</v>
      </c>
      <c r="K115" s="4">
        <v>38</v>
      </c>
      <c r="L115" s="5">
        <f t="shared" si="36"/>
        <v>1.1980296429605819</v>
      </c>
      <c r="M115" s="4">
        <v>116</v>
      </c>
      <c r="N115" s="4">
        <f t="shared" si="37"/>
        <v>0.17664664195502094</v>
      </c>
      <c r="O115" s="4"/>
      <c r="P115" s="5"/>
      <c r="Q115" s="4"/>
      <c r="R115" s="5"/>
      <c r="S115" s="5">
        <f t="shared" si="33"/>
        <v>2.460368261283314</v>
      </c>
      <c r="T115" s="5">
        <f t="shared" si="34"/>
        <v>0.6150920653208285</v>
      </c>
      <c r="AN115" s="9"/>
      <c r="AO115" s="10"/>
      <c r="AP115" s="11"/>
      <c r="AQ115" s="12"/>
    </row>
    <row r="116" spans="1:43" ht="15" customHeight="1" x14ac:dyDescent="0.25">
      <c r="A116">
        <v>2014</v>
      </c>
      <c r="B116" t="s">
        <v>272</v>
      </c>
      <c r="C116" t="s">
        <v>7</v>
      </c>
      <c r="D116" t="s">
        <v>83</v>
      </c>
      <c r="E116" s="4">
        <v>69.88</v>
      </c>
      <c r="F116" s="4">
        <v>211</v>
      </c>
      <c r="G116" s="4">
        <v>4.5999999999999996</v>
      </c>
      <c r="H116" s="5">
        <f t="shared" si="29"/>
        <v>0.58131450480243763</v>
      </c>
      <c r="I116" s="4">
        <v>15</v>
      </c>
      <c r="J116" s="5">
        <f t="shared" si="35"/>
        <v>-0.77507372416018583</v>
      </c>
      <c r="K116" s="4">
        <v>36.5</v>
      </c>
      <c r="L116" s="5">
        <f t="shared" si="36"/>
        <v>0.86109934694323276</v>
      </c>
      <c r="M116" s="4">
        <v>122</v>
      </c>
      <c r="N116" s="4">
        <f t="shared" si="37"/>
        <v>0.84644964752781171</v>
      </c>
      <c r="O116" s="4">
        <v>4.47</v>
      </c>
      <c r="P116" s="5">
        <f t="shared" ref="P116:P124" si="40">(STANDARDIZE(O116,$O$307,$O$308))*-1</f>
        <v>-0.41042495757554298</v>
      </c>
      <c r="Q116" s="4">
        <v>7.05</v>
      </c>
      <c r="R116" s="5">
        <f t="shared" ref="R116:R124" si="41">(STANDARDIZE(Q116,$Q$307,$Q$308))*-1</f>
        <v>0.48798549787763484</v>
      </c>
      <c r="S116" s="5">
        <f t="shared" si="33"/>
        <v>1.5913503154153881</v>
      </c>
      <c r="T116" s="5">
        <f t="shared" si="34"/>
        <v>0.26522505256923135</v>
      </c>
      <c r="AN116" s="9"/>
      <c r="AO116" s="10"/>
      <c r="AP116" s="11"/>
      <c r="AQ116" s="12"/>
    </row>
    <row r="117" spans="1:43" ht="15" customHeight="1" x14ac:dyDescent="0.25">
      <c r="A117">
        <v>2014</v>
      </c>
      <c r="B117" t="s">
        <v>111</v>
      </c>
      <c r="C117" t="s">
        <v>112</v>
      </c>
      <c r="D117" t="s">
        <v>30</v>
      </c>
      <c r="E117" s="4">
        <v>71.13</v>
      </c>
      <c r="F117" s="4">
        <v>271</v>
      </c>
      <c r="G117" s="4">
        <v>4.95</v>
      </c>
      <c r="H117" s="5">
        <f t="shared" ref="H117:H139" si="42">(STANDARDIZE(G117,$G$307,$G$308))*-1</f>
        <v>-0.63846027868996591</v>
      </c>
      <c r="I117" s="4">
        <v>23</v>
      </c>
      <c r="J117" s="5">
        <f t="shared" si="35"/>
        <v>0.39982534726592694</v>
      </c>
      <c r="K117" s="4">
        <v>28.5</v>
      </c>
      <c r="L117" s="5">
        <f t="shared" si="36"/>
        <v>-0.9358622318159624</v>
      </c>
      <c r="M117" s="4">
        <v>111</v>
      </c>
      <c r="N117" s="4">
        <f t="shared" si="37"/>
        <v>-0.38152252935563802</v>
      </c>
      <c r="O117" s="4">
        <v>4.58</v>
      </c>
      <c r="P117" s="5">
        <f t="shared" si="40"/>
        <v>-0.85592588068840125</v>
      </c>
      <c r="Q117" s="4">
        <v>7.68</v>
      </c>
      <c r="R117" s="5">
        <f t="shared" si="41"/>
        <v>-1.0695145416743217</v>
      </c>
      <c r="S117" s="5">
        <f t="shared" si="33"/>
        <v>-3.4814601149583626</v>
      </c>
      <c r="T117" s="5">
        <f t="shared" si="34"/>
        <v>-0.58024335249306047</v>
      </c>
      <c r="AN117" s="6"/>
      <c r="AO117" s="10"/>
      <c r="AP117" s="11"/>
      <c r="AQ117" s="12"/>
    </row>
    <row r="118" spans="1:43" ht="15" customHeight="1" x14ac:dyDescent="0.25">
      <c r="A118">
        <v>2014</v>
      </c>
      <c r="B118" t="s">
        <v>338</v>
      </c>
      <c r="C118" t="s">
        <v>10</v>
      </c>
      <c r="D118" t="s">
        <v>48</v>
      </c>
      <c r="E118" s="4">
        <v>70.63</v>
      </c>
      <c r="F118" s="4">
        <v>200</v>
      </c>
      <c r="G118" s="4">
        <v>4.45</v>
      </c>
      <c r="H118" s="5">
        <f t="shared" si="42"/>
        <v>1.1040751262991793</v>
      </c>
      <c r="I118" s="4">
        <v>16</v>
      </c>
      <c r="J118" s="5">
        <f t="shared" si="35"/>
        <v>-0.62821134023192171</v>
      </c>
      <c r="K118" s="4"/>
      <c r="L118" s="5"/>
      <c r="M118" s="4"/>
      <c r="N118" s="4"/>
      <c r="O118" s="4">
        <v>4.3</v>
      </c>
      <c r="P118" s="5">
        <f t="shared" si="40"/>
        <v>0.27807646905341749</v>
      </c>
      <c r="Q118" s="4">
        <v>7.04</v>
      </c>
      <c r="R118" s="5">
        <f t="shared" si="41"/>
        <v>0.51270772072766535</v>
      </c>
      <c r="S118" s="5">
        <f t="shared" si="33"/>
        <v>1.2666479758483404</v>
      </c>
      <c r="T118" s="5">
        <f t="shared" si="34"/>
        <v>0.31666199396208511</v>
      </c>
      <c r="U118" s="9">
        <v>7</v>
      </c>
      <c r="V118" s="24">
        <v>225</v>
      </c>
      <c r="W118" s="19">
        <f>RANK(V118,$V$2:$V421,1)</f>
        <v>190</v>
      </c>
      <c r="AN118" s="6"/>
      <c r="AO118" s="10"/>
      <c r="AP118" s="11"/>
      <c r="AQ118" s="12"/>
    </row>
    <row r="119" spans="1:43" ht="15" customHeight="1" x14ac:dyDescent="0.25">
      <c r="A119">
        <v>2014</v>
      </c>
      <c r="B119" t="s">
        <v>11</v>
      </c>
      <c r="C119" t="s">
        <v>13</v>
      </c>
      <c r="D119" t="s">
        <v>12</v>
      </c>
      <c r="E119" s="4">
        <v>77.38</v>
      </c>
      <c r="F119" s="4">
        <v>265</v>
      </c>
      <c r="G119" s="4">
        <v>4.74</v>
      </c>
      <c r="H119" s="5">
        <f t="shared" si="42"/>
        <v>9.3404591405474982E-2</v>
      </c>
      <c r="I119" s="4">
        <v>28</v>
      </c>
      <c r="J119" s="5">
        <f t="shared" si="35"/>
        <v>1.1341372669072474</v>
      </c>
      <c r="K119" s="4">
        <v>33</v>
      </c>
      <c r="L119" s="5">
        <f t="shared" ref="L119:L135" si="43">STANDARDIZE(K119,$K$307,$K$308)</f>
        <v>7.4928656236084898E-2</v>
      </c>
      <c r="M119" s="4">
        <v>116</v>
      </c>
      <c r="N119" s="4">
        <f t="shared" ref="N119:N135" si="44">(STANDARDIZE(M119,$M$307,$M$308))</f>
        <v>0.17664664195502094</v>
      </c>
      <c r="O119" s="4">
        <v>4.3</v>
      </c>
      <c r="P119" s="5">
        <f t="shared" si="40"/>
        <v>0.27807646905341749</v>
      </c>
      <c r="Q119" s="4">
        <v>7.42</v>
      </c>
      <c r="R119" s="5">
        <f t="shared" si="41"/>
        <v>-0.42673674757351465</v>
      </c>
      <c r="S119" s="5">
        <f t="shared" si="33"/>
        <v>1.3304568779837311</v>
      </c>
      <c r="T119" s="5">
        <f t="shared" si="34"/>
        <v>0.22174281299728851</v>
      </c>
      <c r="U119" s="9">
        <v>2</v>
      </c>
      <c r="V119" s="24">
        <v>49</v>
      </c>
      <c r="W119" s="19">
        <f>RANK(V119,$V$2:$V422,1)</f>
        <v>48</v>
      </c>
      <c r="AN119" s="9"/>
      <c r="AO119" s="10"/>
      <c r="AP119" s="11"/>
      <c r="AQ119" s="12"/>
    </row>
    <row r="120" spans="1:43" ht="15" customHeight="1" x14ac:dyDescent="0.25">
      <c r="A120">
        <v>2014</v>
      </c>
      <c r="B120" t="s">
        <v>307</v>
      </c>
      <c r="C120" t="s">
        <v>45</v>
      </c>
      <c r="D120" t="s">
        <v>73</v>
      </c>
      <c r="E120" s="4">
        <v>78</v>
      </c>
      <c r="F120" s="4">
        <v>309</v>
      </c>
      <c r="G120" s="4">
        <v>5.37</v>
      </c>
      <c r="H120" s="5">
        <f t="shared" si="42"/>
        <v>-2.1021900188808478</v>
      </c>
      <c r="I120" s="4">
        <v>28</v>
      </c>
      <c r="J120" s="5">
        <f t="shared" si="35"/>
        <v>1.1341372669072474</v>
      </c>
      <c r="K120" s="4">
        <v>26</v>
      </c>
      <c r="L120" s="5">
        <f t="shared" si="43"/>
        <v>-1.4974127251782108</v>
      </c>
      <c r="M120" s="4">
        <v>100</v>
      </c>
      <c r="N120" s="4">
        <f t="shared" si="44"/>
        <v>-1.6094947062390876</v>
      </c>
      <c r="O120" s="4">
        <v>4.6399999999999997</v>
      </c>
      <c r="P120" s="5">
        <f t="shared" si="40"/>
        <v>-1.0989263842045034</v>
      </c>
      <c r="Q120" s="4">
        <v>7.79</v>
      </c>
      <c r="R120" s="5">
        <f t="shared" si="41"/>
        <v>-1.3414589930246641</v>
      </c>
      <c r="S120" s="5">
        <f t="shared" si="33"/>
        <v>-6.5153455606200659</v>
      </c>
      <c r="T120" s="5">
        <f t="shared" si="34"/>
        <v>-1.085890926770011</v>
      </c>
      <c r="U120" s="9">
        <v>2</v>
      </c>
      <c r="V120" s="24">
        <v>59</v>
      </c>
      <c r="W120" s="19">
        <f>RANK(V120,$V$2:$V423,1)</f>
        <v>58</v>
      </c>
      <c r="AN120" s="9"/>
      <c r="AO120" s="10"/>
      <c r="AP120" s="11"/>
      <c r="AQ120" s="12"/>
    </row>
    <row r="121" spans="1:43" ht="15" customHeight="1" x14ac:dyDescent="0.25">
      <c r="A121">
        <v>2014</v>
      </c>
      <c r="B121" t="s">
        <v>237</v>
      </c>
      <c r="C121" t="s">
        <v>98</v>
      </c>
      <c r="D121" t="s">
        <v>121</v>
      </c>
      <c r="E121" s="4">
        <v>75</v>
      </c>
      <c r="F121" s="4">
        <v>247</v>
      </c>
      <c r="G121" s="4">
        <v>4.63</v>
      </c>
      <c r="H121" s="5">
        <f t="shared" si="42"/>
        <v>0.47676238050308806</v>
      </c>
      <c r="I121" s="4">
        <v>18</v>
      </c>
      <c r="J121" s="5">
        <f t="shared" si="35"/>
        <v>-0.33448657237539359</v>
      </c>
      <c r="K121" s="4">
        <v>36</v>
      </c>
      <c r="L121" s="5">
        <f t="shared" si="43"/>
        <v>0.74878924827078308</v>
      </c>
      <c r="M121" s="4">
        <v>123</v>
      </c>
      <c r="N121" s="4">
        <f t="shared" si="44"/>
        <v>0.95808348178994351</v>
      </c>
      <c r="O121" s="4">
        <v>4.18</v>
      </c>
      <c r="P121" s="5">
        <f t="shared" si="40"/>
        <v>0.76407747608562548</v>
      </c>
      <c r="Q121" s="4">
        <v>6.97</v>
      </c>
      <c r="R121" s="5">
        <f t="shared" si="41"/>
        <v>0.6857632806778835</v>
      </c>
      <c r="S121" s="5">
        <f t="shared" si="33"/>
        <v>3.2989892949519302</v>
      </c>
      <c r="T121" s="5">
        <f t="shared" si="34"/>
        <v>0.54983154915865506</v>
      </c>
      <c r="AN121" s="9">
        <v>7</v>
      </c>
      <c r="AO121" s="10">
        <v>239</v>
      </c>
      <c r="AP121" s="11" t="s">
        <v>490</v>
      </c>
      <c r="AQ121" s="12" t="s">
        <v>470</v>
      </c>
    </row>
    <row r="122" spans="1:43" ht="15" customHeight="1" x14ac:dyDescent="0.25">
      <c r="A122">
        <v>2014</v>
      </c>
      <c r="B122" t="s">
        <v>100</v>
      </c>
      <c r="C122" t="s">
        <v>98</v>
      </c>
      <c r="D122" t="s">
        <v>101</v>
      </c>
      <c r="E122" s="4">
        <v>77.25</v>
      </c>
      <c r="F122" s="4">
        <v>266</v>
      </c>
      <c r="G122" s="4">
        <v>4.53</v>
      </c>
      <c r="H122" s="5">
        <f t="shared" si="42"/>
        <v>0.82526946150091585</v>
      </c>
      <c r="I122" s="4">
        <v>21</v>
      </c>
      <c r="J122" s="5">
        <f t="shared" si="35"/>
        <v>0.10610057940939874</v>
      </c>
      <c r="K122" s="4">
        <v>37.5</v>
      </c>
      <c r="L122" s="5">
        <f t="shared" si="43"/>
        <v>1.0857195442881322</v>
      </c>
      <c r="M122" s="4">
        <v>123</v>
      </c>
      <c r="N122" s="4">
        <f t="shared" si="44"/>
        <v>0.95808348178994351</v>
      </c>
      <c r="O122" s="4">
        <v>4.43</v>
      </c>
      <c r="P122" s="5">
        <f t="shared" si="40"/>
        <v>-0.24842462189814032</v>
      </c>
      <c r="Q122" s="4">
        <v>7.27</v>
      </c>
      <c r="R122" s="5">
        <f t="shared" si="41"/>
        <v>-5.5903404823047856E-2</v>
      </c>
      <c r="S122" s="5">
        <f t="shared" si="33"/>
        <v>2.6708450402672024</v>
      </c>
      <c r="T122" s="5">
        <f t="shared" si="34"/>
        <v>0.44514084004453375</v>
      </c>
      <c r="U122" s="9">
        <v>1</v>
      </c>
      <c r="V122" s="24">
        <v>1</v>
      </c>
      <c r="W122" s="19">
        <f>RANK(V122,$V$2:$V425,1)</f>
        <v>1</v>
      </c>
      <c r="AN122" s="9"/>
      <c r="AO122" s="10"/>
      <c r="AP122" s="11"/>
      <c r="AQ122" s="12"/>
    </row>
    <row r="123" spans="1:43" ht="15" customHeight="1" x14ac:dyDescent="0.25">
      <c r="A123">
        <v>2014</v>
      </c>
      <c r="B123" t="s">
        <v>298</v>
      </c>
      <c r="C123" t="s">
        <v>45</v>
      </c>
      <c r="D123" t="s">
        <v>152</v>
      </c>
      <c r="E123" s="4">
        <v>77.5</v>
      </c>
      <c r="F123" s="4">
        <v>308</v>
      </c>
      <c r="G123" s="4">
        <v>5.07</v>
      </c>
      <c r="H123" s="5">
        <f t="shared" si="42"/>
        <v>-1.0566687758873612</v>
      </c>
      <c r="I123" s="4">
        <v>24</v>
      </c>
      <c r="J123" s="5">
        <f t="shared" si="35"/>
        <v>0.54668773119419101</v>
      </c>
      <c r="K123" s="4">
        <v>30.5</v>
      </c>
      <c r="L123" s="5">
        <f t="shared" si="43"/>
        <v>-0.48662183712616358</v>
      </c>
      <c r="M123" s="4">
        <v>104</v>
      </c>
      <c r="N123" s="4">
        <f t="shared" si="44"/>
        <v>-1.1629593691905604</v>
      </c>
      <c r="O123" s="4">
        <v>4.47</v>
      </c>
      <c r="P123" s="5">
        <f t="shared" si="40"/>
        <v>-0.41042495757554298</v>
      </c>
      <c r="Q123" s="4">
        <v>7.34</v>
      </c>
      <c r="R123" s="5">
        <f t="shared" si="41"/>
        <v>-0.22895896477326597</v>
      </c>
      <c r="S123" s="5">
        <f t="shared" si="33"/>
        <v>-2.7989461733587033</v>
      </c>
      <c r="T123" s="5">
        <f t="shared" si="34"/>
        <v>-0.46649102889311722</v>
      </c>
      <c r="U123" s="9">
        <v>1</v>
      </c>
      <c r="V123" s="24">
        <v>6</v>
      </c>
      <c r="W123" s="19">
        <f>RANK(V123,$V$2:$V426,1)</f>
        <v>6</v>
      </c>
      <c r="AN123" s="9"/>
      <c r="AO123" s="10"/>
      <c r="AP123" s="11"/>
      <c r="AQ123" s="12"/>
    </row>
    <row r="124" spans="1:43" ht="15" customHeight="1" x14ac:dyDescent="0.25">
      <c r="A124">
        <v>2014</v>
      </c>
      <c r="B124" t="s">
        <v>319</v>
      </c>
      <c r="C124" t="s">
        <v>13</v>
      </c>
      <c r="D124" t="s">
        <v>123</v>
      </c>
      <c r="E124" s="4">
        <v>76</v>
      </c>
      <c r="F124" s="4">
        <v>249</v>
      </c>
      <c r="G124" s="4">
        <v>4.79</v>
      </c>
      <c r="H124" s="5">
        <f t="shared" si="42"/>
        <v>-8.0848949093438927E-2</v>
      </c>
      <c r="I124" s="4">
        <v>24</v>
      </c>
      <c r="J124" s="5">
        <f t="shared" si="35"/>
        <v>0.54668773119419101</v>
      </c>
      <c r="K124" s="4">
        <v>33</v>
      </c>
      <c r="L124" s="5">
        <f t="shared" si="43"/>
        <v>7.4928656236084898E-2</v>
      </c>
      <c r="M124" s="4">
        <v>113</v>
      </c>
      <c r="N124" s="4">
        <f t="shared" si="44"/>
        <v>-0.15825486083137441</v>
      </c>
      <c r="O124" s="4">
        <v>4.2699999999999996</v>
      </c>
      <c r="P124" s="5">
        <f t="shared" si="40"/>
        <v>0.39957672081147039</v>
      </c>
      <c r="Q124" s="4">
        <v>7.18</v>
      </c>
      <c r="R124" s="5">
        <f t="shared" si="41"/>
        <v>0.16659660082723135</v>
      </c>
      <c r="S124" s="5">
        <f t="shared" si="33"/>
        <v>0.94868589914416435</v>
      </c>
      <c r="T124" s="5">
        <f t="shared" si="34"/>
        <v>0.15811431652402738</v>
      </c>
      <c r="AN124" s="6"/>
      <c r="AO124" s="10"/>
      <c r="AP124" s="11"/>
      <c r="AQ124" s="12"/>
    </row>
    <row r="125" spans="1:43" ht="15" customHeight="1" x14ac:dyDescent="0.25">
      <c r="A125">
        <v>2014</v>
      </c>
      <c r="B125" t="s">
        <v>366</v>
      </c>
      <c r="C125" t="s">
        <v>2</v>
      </c>
      <c r="D125" t="s">
        <v>225</v>
      </c>
      <c r="E125" s="4">
        <v>68.88</v>
      </c>
      <c r="F125" s="4">
        <v>165</v>
      </c>
      <c r="G125" s="4">
        <v>4.4400000000000004</v>
      </c>
      <c r="H125" s="5">
        <f t="shared" si="42"/>
        <v>1.1389258343989614</v>
      </c>
      <c r="I125" s="4"/>
      <c r="J125" s="5"/>
      <c r="K125" s="4">
        <v>34</v>
      </c>
      <c r="L125" s="5">
        <f t="shared" si="43"/>
        <v>0.29954885358098426</v>
      </c>
      <c r="M125" s="4">
        <v>122</v>
      </c>
      <c r="N125" s="4">
        <f t="shared" si="44"/>
        <v>0.84644964752781171</v>
      </c>
      <c r="O125" s="4"/>
      <c r="P125" s="5"/>
      <c r="Q125" s="4"/>
      <c r="R125" s="5"/>
      <c r="S125" s="5">
        <f t="shared" si="33"/>
        <v>2.2849243355077573</v>
      </c>
      <c r="T125" s="5">
        <f t="shared" si="34"/>
        <v>0.76164144516925247</v>
      </c>
      <c r="U125" s="9">
        <v>4</v>
      </c>
      <c r="V125" s="24">
        <v>104</v>
      </c>
      <c r="W125" s="19">
        <f>RANK(V125,$V$2:$V428,1)</f>
        <v>100</v>
      </c>
      <c r="AN125" s="6"/>
      <c r="AO125" s="10"/>
      <c r="AP125" s="11"/>
      <c r="AQ125" s="12"/>
    </row>
    <row r="126" spans="1:43" ht="15" customHeight="1" x14ac:dyDescent="0.25">
      <c r="A126">
        <v>2014</v>
      </c>
      <c r="B126" t="s">
        <v>184</v>
      </c>
      <c r="C126" t="s">
        <v>98</v>
      </c>
      <c r="D126" t="s">
        <v>155</v>
      </c>
      <c r="E126" s="4">
        <v>75.75</v>
      </c>
      <c r="F126" s="4">
        <v>259</v>
      </c>
      <c r="G126" s="4">
        <v>4.7</v>
      </c>
      <c r="H126" s="5">
        <f t="shared" si="42"/>
        <v>0.23280742380460673</v>
      </c>
      <c r="I126" s="4">
        <v>26</v>
      </c>
      <c r="J126" s="5">
        <f t="shared" ref="J126:J132" si="45">(STANDARDIZE(I126,$I$307,$I$308))</f>
        <v>0.84041249905071924</v>
      </c>
      <c r="K126" s="4">
        <v>37</v>
      </c>
      <c r="L126" s="5">
        <f t="shared" si="43"/>
        <v>0.97340944561568243</v>
      </c>
      <c r="M126" s="4">
        <v>122</v>
      </c>
      <c r="N126" s="4">
        <f t="shared" si="44"/>
        <v>0.84644964752781171</v>
      </c>
      <c r="O126" s="4">
        <v>4.2699999999999996</v>
      </c>
      <c r="P126" s="5">
        <f t="shared" ref="P126:P131" si="46">(STANDARDIZE(O126,$O$307,$O$308))*-1</f>
        <v>0.39957672081147039</v>
      </c>
      <c r="Q126" s="4">
        <v>7.19</v>
      </c>
      <c r="R126" s="5">
        <f t="shared" ref="R126:R131" si="47">(STANDARDIZE(Q126,$Q$307,$Q$308))*-1</f>
        <v>0.14187437797719862</v>
      </c>
      <c r="S126" s="5">
        <f t="shared" si="33"/>
        <v>3.4345301147874885</v>
      </c>
      <c r="T126" s="5">
        <f t="shared" si="34"/>
        <v>0.57242168579791475</v>
      </c>
      <c r="AN126" s="9"/>
      <c r="AO126" s="10"/>
      <c r="AP126" s="11"/>
      <c r="AQ126" s="12"/>
    </row>
    <row r="127" spans="1:43" ht="15" customHeight="1" x14ac:dyDescent="0.25">
      <c r="A127">
        <v>2014</v>
      </c>
      <c r="B127" t="s">
        <v>314</v>
      </c>
      <c r="C127" t="s">
        <v>31</v>
      </c>
      <c r="D127" t="s">
        <v>51</v>
      </c>
      <c r="E127" s="4">
        <v>72.88</v>
      </c>
      <c r="F127" s="4">
        <v>241</v>
      </c>
      <c r="G127" s="4">
        <v>4.8</v>
      </c>
      <c r="H127" s="5">
        <f t="shared" si="42"/>
        <v>-0.11569965719322109</v>
      </c>
      <c r="I127" s="4">
        <v>18</v>
      </c>
      <c r="J127" s="5">
        <f t="shared" si="45"/>
        <v>-0.33448657237539359</v>
      </c>
      <c r="K127" s="4">
        <v>34.5</v>
      </c>
      <c r="L127" s="5">
        <f t="shared" si="43"/>
        <v>0.411858952253434</v>
      </c>
      <c r="M127" s="4">
        <v>116</v>
      </c>
      <c r="N127" s="4">
        <f t="shared" si="44"/>
        <v>0.17664664195502094</v>
      </c>
      <c r="O127" s="4">
        <v>4.3600000000000003</v>
      </c>
      <c r="P127" s="5">
        <f t="shared" si="46"/>
        <v>3.5075965537311661E-2</v>
      </c>
      <c r="Q127" s="4">
        <v>6.94</v>
      </c>
      <c r="R127" s="5">
        <f t="shared" si="47"/>
        <v>0.75992994922797508</v>
      </c>
      <c r="S127" s="5">
        <f t="shared" si="33"/>
        <v>0.933325279405127</v>
      </c>
      <c r="T127" s="5">
        <f t="shared" si="34"/>
        <v>0.15555421323418783</v>
      </c>
      <c r="AN127" s="9">
        <v>6</v>
      </c>
      <c r="AO127" s="10">
        <v>211</v>
      </c>
      <c r="AP127" s="11" t="s">
        <v>491</v>
      </c>
      <c r="AQ127" s="12" t="s">
        <v>119</v>
      </c>
    </row>
    <row r="128" spans="1:43" ht="15" customHeight="1" x14ac:dyDescent="0.25">
      <c r="A128">
        <v>2014</v>
      </c>
      <c r="B128" t="s">
        <v>388</v>
      </c>
      <c r="C128" t="s">
        <v>201</v>
      </c>
      <c r="D128" t="s">
        <v>175</v>
      </c>
      <c r="E128" s="4">
        <v>75.63</v>
      </c>
      <c r="F128" s="4">
        <v>306</v>
      </c>
      <c r="G128" s="4">
        <v>5.17</v>
      </c>
      <c r="H128" s="5">
        <f t="shared" si="42"/>
        <v>-1.4051758568851889</v>
      </c>
      <c r="I128" s="4">
        <v>22</v>
      </c>
      <c r="J128" s="5">
        <f t="shared" si="45"/>
        <v>0.25296296333766283</v>
      </c>
      <c r="K128" s="4">
        <v>27.5</v>
      </c>
      <c r="L128" s="5">
        <f t="shared" si="43"/>
        <v>-1.1604824291608618</v>
      </c>
      <c r="M128" s="4">
        <v>104</v>
      </c>
      <c r="N128" s="4">
        <f t="shared" si="44"/>
        <v>-1.1629593691905604</v>
      </c>
      <c r="O128" s="4">
        <v>4.63</v>
      </c>
      <c r="P128" s="5">
        <f t="shared" si="46"/>
        <v>-1.0584263002851537</v>
      </c>
      <c r="Q128" s="4">
        <v>8.16</v>
      </c>
      <c r="R128" s="5">
        <f t="shared" si="47"/>
        <v>-2.2561812384758135</v>
      </c>
      <c r="S128" s="5">
        <f t="shared" si="33"/>
        <v>-6.7902622306599163</v>
      </c>
      <c r="T128" s="5">
        <f t="shared" si="34"/>
        <v>-1.1317103717766528</v>
      </c>
      <c r="AN128" s="9"/>
      <c r="AO128" s="10"/>
      <c r="AP128" s="11"/>
      <c r="AQ128" s="12"/>
    </row>
    <row r="129" spans="1:43" ht="15" customHeight="1" x14ac:dyDescent="0.25">
      <c r="A129">
        <v>2014</v>
      </c>
      <c r="B129" t="s">
        <v>429</v>
      </c>
      <c r="C129" t="s">
        <v>16</v>
      </c>
      <c r="D129" t="s">
        <v>1</v>
      </c>
      <c r="E129" s="4">
        <v>69.13</v>
      </c>
      <c r="F129" s="4">
        <v>204</v>
      </c>
      <c r="G129" s="4">
        <v>4.57</v>
      </c>
      <c r="H129" s="5">
        <f t="shared" si="42"/>
        <v>0.68586662910178409</v>
      </c>
      <c r="I129" s="4">
        <v>23</v>
      </c>
      <c r="J129" s="5">
        <f t="shared" si="45"/>
        <v>0.39982534726592694</v>
      </c>
      <c r="K129" s="4">
        <v>32</v>
      </c>
      <c r="L129" s="5">
        <f t="shared" si="43"/>
        <v>-0.1496915411088145</v>
      </c>
      <c r="M129" s="4">
        <v>113</v>
      </c>
      <c r="N129" s="4">
        <f t="shared" si="44"/>
        <v>-0.15825486083137441</v>
      </c>
      <c r="O129" s="4">
        <v>4.2</v>
      </c>
      <c r="P129" s="5">
        <f t="shared" si="46"/>
        <v>0.68307730824692237</v>
      </c>
      <c r="Q129" s="4">
        <v>7.05</v>
      </c>
      <c r="R129" s="5">
        <f t="shared" si="47"/>
        <v>0.48798549787763484</v>
      </c>
      <c r="S129" s="5">
        <f t="shared" si="33"/>
        <v>1.9488083805520793</v>
      </c>
      <c r="T129" s="5">
        <f t="shared" si="34"/>
        <v>0.32480139675867986</v>
      </c>
      <c r="U129" s="9">
        <v>4</v>
      </c>
      <c r="V129" s="24">
        <v>130</v>
      </c>
      <c r="W129" s="19">
        <f>RANK(V129,$V$2:$V432,1)</f>
        <v>123</v>
      </c>
      <c r="AN129" s="9"/>
      <c r="AO129" s="10"/>
      <c r="AP129" s="11"/>
      <c r="AQ129" s="12"/>
    </row>
    <row r="130" spans="1:43" ht="15" customHeight="1" x14ac:dyDescent="0.25">
      <c r="A130">
        <v>2014</v>
      </c>
      <c r="B130" t="s">
        <v>430</v>
      </c>
      <c r="C130" t="s">
        <v>16</v>
      </c>
      <c r="D130" t="s">
        <v>36</v>
      </c>
      <c r="E130" s="4">
        <v>74.63</v>
      </c>
      <c r="F130" s="4">
        <v>232</v>
      </c>
      <c r="G130" s="4">
        <v>4.8600000000000003</v>
      </c>
      <c r="H130" s="5">
        <f t="shared" si="42"/>
        <v>-0.32480390579192026</v>
      </c>
      <c r="I130" s="4">
        <v>18</v>
      </c>
      <c r="J130" s="5">
        <f t="shared" si="45"/>
        <v>-0.33448657237539359</v>
      </c>
      <c r="K130" s="4">
        <v>35</v>
      </c>
      <c r="L130" s="5">
        <f t="shared" si="43"/>
        <v>0.52416905092588373</v>
      </c>
      <c r="M130" s="4">
        <v>121</v>
      </c>
      <c r="N130" s="4">
        <f t="shared" si="44"/>
        <v>0.73481581326567991</v>
      </c>
      <c r="O130" s="4">
        <v>4.24</v>
      </c>
      <c r="P130" s="5">
        <f t="shared" si="46"/>
        <v>0.52107697256951968</v>
      </c>
      <c r="Q130" s="4">
        <v>6.92</v>
      </c>
      <c r="R130" s="5">
        <f t="shared" si="47"/>
        <v>0.80937439492803842</v>
      </c>
      <c r="S130" s="5">
        <f t="shared" ref="S130:S139" si="48">H130+J130+L130+N130+P130+R130</f>
        <v>1.9301457535218076</v>
      </c>
      <c r="T130" s="5">
        <f t="shared" ref="T130:T139" si="49">AVERAGE(H130,J130,L130,N130,P130,R130)</f>
        <v>0.32169095892030125</v>
      </c>
      <c r="AN130" s="9"/>
      <c r="AO130" s="10"/>
      <c r="AP130" s="11"/>
      <c r="AQ130" s="12"/>
    </row>
    <row r="131" spans="1:43" ht="15" customHeight="1" x14ac:dyDescent="0.25">
      <c r="A131">
        <v>2014</v>
      </c>
      <c r="B131" t="s">
        <v>0</v>
      </c>
      <c r="C131" t="s">
        <v>2</v>
      </c>
      <c r="D131" t="s">
        <v>1</v>
      </c>
      <c r="E131" s="4">
        <v>73</v>
      </c>
      <c r="F131" s="4">
        <v>195</v>
      </c>
      <c r="G131" s="4">
        <v>4.5</v>
      </c>
      <c r="H131" s="5">
        <f t="shared" si="42"/>
        <v>0.92982158580026542</v>
      </c>
      <c r="I131" s="4">
        <v>4</v>
      </c>
      <c r="J131" s="5">
        <f t="shared" si="45"/>
        <v>-2.390559947371091</v>
      </c>
      <c r="K131" s="4">
        <v>30.5</v>
      </c>
      <c r="L131" s="5">
        <f t="shared" si="43"/>
        <v>-0.48662183712616358</v>
      </c>
      <c r="M131" s="4">
        <v>116</v>
      </c>
      <c r="N131" s="4">
        <f t="shared" si="44"/>
        <v>0.17664664195502094</v>
      </c>
      <c r="O131" s="4">
        <v>4.08</v>
      </c>
      <c r="P131" s="5">
        <f t="shared" si="46"/>
        <v>1.1690783152791304</v>
      </c>
      <c r="Q131" s="4">
        <v>6.8</v>
      </c>
      <c r="R131" s="5">
        <f t="shared" si="47"/>
        <v>1.1060410691284113</v>
      </c>
      <c r="S131" s="5">
        <f t="shared" si="48"/>
        <v>0.5044058276655734</v>
      </c>
      <c r="T131" s="5">
        <f t="shared" si="49"/>
        <v>8.4067637944262238E-2</v>
      </c>
      <c r="U131" s="9">
        <v>5</v>
      </c>
      <c r="V131" s="24">
        <v>176</v>
      </c>
      <c r="W131" s="19">
        <f>RANK(V131,$V$2:$V434,1)</f>
        <v>159</v>
      </c>
      <c r="AN131" s="9"/>
      <c r="AO131" s="10"/>
      <c r="AP131" s="11"/>
      <c r="AQ131" s="12"/>
    </row>
    <row r="132" spans="1:43" ht="15" customHeight="1" x14ac:dyDescent="0.25">
      <c r="A132">
        <v>2014</v>
      </c>
      <c r="B132" t="s">
        <v>261</v>
      </c>
      <c r="C132" t="s">
        <v>2</v>
      </c>
      <c r="D132" t="s">
        <v>30</v>
      </c>
      <c r="E132" s="4">
        <v>71.5</v>
      </c>
      <c r="F132" s="4">
        <v>205</v>
      </c>
      <c r="G132" s="4">
        <v>4.6500000000000004</v>
      </c>
      <c r="H132" s="5">
        <f t="shared" si="42"/>
        <v>0.40706096430352062</v>
      </c>
      <c r="I132" s="4">
        <v>12</v>
      </c>
      <c r="J132" s="5">
        <f t="shared" si="45"/>
        <v>-1.2156608759449781</v>
      </c>
      <c r="K132" s="4">
        <v>28.5</v>
      </c>
      <c r="L132" s="5">
        <f t="shared" si="43"/>
        <v>-0.9358622318159624</v>
      </c>
      <c r="M132" s="4">
        <v>110</v>
      </c>
      <c r="N132" s="4">
        <f t="shared" si="44"/>
        <v>-0.49315636361776977</v>
      </c>
      <c r="O132" s="4"/>
      <c r="P132" s="5"/>
      <c r="Q132" s="4"/>
      <c r="R132" s="5"/>
      <c r="S132" s="5">
        <f t="shared" si="48"/>
        <v>-2.2376185070751897</v>
      </c>
      <c r="T132" s="5">
        <f t="shared" si="49"/>
        <v>-0.55940462676879743</v>
      </c>
      <c r="U132" s="9">
        <v>2</v>
      </c>
      <c r="V132" s="24">
        <v>63</v>
      </c>
      <c r="W132" s="19">
        <f>RANK(V132,$V$2:$V435,1)</f>
        <v>62</v>
      </c>
      <c r="AN132" s="9"/>
      <c r="AO132" s="10"/>
      <c r="AP132" s="11"/>
      <c r="AQ132" s="12"/>
    </row>
    <row r="133" spans="1:43" ht="15" customHeight="1" x14ac:dyDescent="0.25">
      <c r="A133">
        <v>2014</v>
      </c>
      <c r="B133" t="s">
        <v>414</v>
      </c>
      <c r="C133" t="s">
        <v>10</v>
      </c>
      <c r="D133" t="s">
        <v>415</v>
      </c>
      <c r="E133" s="4">
        <v>69.5</v>
      </c>
      <c r="F133" s="4">
        <v>189</v>
      </c>
      <c r="G133" s="4">
        <v>4.38</v>
      </c>
      <c r="H133" s="5">
        <f t="shared" si="42"/>
        <v>1.3480300829976606</v>
      </c>
      <c r="I133" s="4"/>
      <c r="J133" s="5"/>
      <c r="K133" s="4">
        <v>39</v>
      </c>
      <c r="L133" s="5">
        <f t="shared" si="43"/>
        <v>1.4226498403054813</v>
      </c>
      <c r="M133" s="4">
        <v>127</v>
      </c>
      <c r="N133" s="4">
        <f t="shared" si="44"/>
        <v>1.4046188188384707</v>
      </c>
      <c r="O133" s="4">
        <v>4</v>
      </c>
      <c r="P133" s="5">
        <f>(STANDARDIZE(O133,$O$307,$O$308))*-1</f>
        <v>1.4930789866339358</v>
      </c>
      <c r="Q133" s="4">
        <v>6.69</v>
      </c>
      <c r="R133" s="5">
        <f>(STANDARDIZE(Q133,$Q$307,$Q$308))*-1</f>
        <v>1.3779855204787517</v>
      </c>
      <c r="S133" s="5">
        <f t="shared" si="48"/>
        <v>7.0463632492543002</v>
      </c>
      <c r="T133" s="5">
        <f t="shared" si="49"/>
        <v>1.4092726498508601</v>
      </c>
      <c r="U133" s="9">
        <v>1</v>
      </c>
      <c r="V133" s="24">
        <v>25</v>
      </c>
      <c r="W133" s="19">
        <f>RANK(V133,$V$2:$V436,1)</f>
        <v>25</v>
      </c>
      <c r="AN133" s="9"/>
      <c r="AO133" s="10"/>
      <c r="AP133" s="11"/>
      <c r="AQ133" s="12"/>
    </row>
    <row r="134" spans="1:43" ht="15" customHeight="1" x14ac:dyDescent="0.25">
      <c r="A134">
        <v>2014</v>
      </c>
      <c r="B134" t="s">
        <v>231</v>
      </c>
      <c r="C134" t="s">
        <v>45</v>
      </c>
      <c r="D134" t="s">
        <v>175</v>
      </c>
      <c r="E134" s="4">
        <v>78</v>
      </c>
      <c r="F134" s="4">
        <v>311</v>
      </c>
      <c r="G134" s="4">
        <v>5.34</v>
      </c>
      <c r="H134" s="5">
        <f t="shared" si="42"/>
        <v>-1.9976378945814981</v>
      </c>
      <c r="I134" s="4">
        <v>22</v>
      </c>
      <c r="J134" s="5">
        <f>(STANDARDIZE(I134,$I$307,$I$308))</f>
        <v>0.25296296333766283</v>
      </c>
      <c r="K134" s="4">
        <v>29</v>
      </c>
      <c r="L134" s="5">
        <f t="shared" si="43"/>
        <v>-0.82355213314351261</v>
      </c>
      <c r="M134" s="4">
        <v>102</v>
      </c>
      <c r="N134" s="4">
        <f t="shared" si="44"/>
        <v>-1.386227037714824</v>
      </c>
      <c r="O134" s="4">
        <v>4.5599999999999996</v>
      </c>
      <c r="P134" s="5">
        <f>(STANDARDIZE(O134,$O$307,$O$308))*-1</f>
        <v>-0.77492571284969813</v>
      </c>
      <c r="Q134" s="4">
        <v>7.42</v>
      </c>
      <c r="R134" s="5">
        <f>(STANDARDIZE(Q134,$Q$307,$Q$308))*-1</f>
        <v>-0.42673674757351465</v>
      </c>
      <c r="S134" s="5">
        <f t="shared" si="48"/>
        <v>-5.1561165625253853</v>
      </c>
      <c r="T134" s="5">
        <f t="shared" si="49"/>
        <v>-0.85935276042089759</v>
      </c>
      <c r="U134" s="9">
        <v>1</v>
      </c>
      <c r="V134" s="24">
        <v>19</v>
      </c>
      <c r="W134" s="19">
        <f>RANK(V134,$V$2:$V437,1)</f>
        <v>19</v>
      </c>
      <c r="AN134" s="9"/>
      <c r="AO134" s="10"/>
      <c r="AP134" s="11"/>
      <c r="AQ134" s="12"/>
    </row>
    <row r="135" spans="1:43" ht="15" customHeight="1" x14ac:dyDescent="0.25">
      <c r="A135">
        <v>2014</v>
      </c>
      <c r="B135" t="s">
        <v>68</v>
      </c>
      <c r="C135" t="s">
        <v>70</v>
      </c>
      <c r="D135" t="s">
        <v>69</v>
      </c>
      <c r="E135" s="4">
        <v>75.13</v>
      </c>
      <c r="F135" s="4">
        <v>306</v>
      </c>
      <c r="G135" s="4">
        <v>5.0599999999999996</v>
      </c>
      <c r="H135" s="5">
        <f t="shared" si="42"/>
        <v>-1.0218180677875759</v>
      </c>
      <c r="I135" s="4">
        <v>26</v>
      </c>
      <c r="J135" s="5">
        <f>(STANDARDIZE(I135,$I$307,$I$308))</f>
        <v>0.84041249905071924</v>
      </c>
      <c r="K135" s="4">
        <v>33.5</v>
      </c>
      <c r="L135" s="5">
        <f t="shared" si="43"/>
        <v>0.18723875490853459</v>
      </c>
      <c r="M135" s="4">
        <v>104</v>
      </c>
      <c r="N135" s="4">
        <f t="shared" si="44"/>
        <v>-1.1629593691905604</v>
      </c>
      <c r="O135" s="4">
        <v>4.78</v>
      </c>
      <c r="P135" s="5">
        <f>(STANDARDIZE(O135,$O$307,$O$308))*-1</f>
        <v>-1.6659275590754146</v>
      </c>
      <c r="Q135" s="4">
        <v>7.92</v>
      </c>
      <c r="R135" s="5">
        <f>(STANDARDIZE(Q135,$Q$307,$Q$308))*-1</f>
        <v>-1.6628478900750676</v>
      </c>
      <c r="S135" s="5">
        <f t="shared" si="48"/>
        <v>-4.4859016321693641</v>
      </c>
      <c r="T135" s="5">
        <f t="shared" si="49"/>
        <v>-0.74765027202822731</v>
      </c>
      <c r="U135" s="9">
        <v>3</v>
      </c>
      <c r="V135" s="24">
        <v>74</v>
      </c>
      <c r="W135" s="19">
        <f>RANK(V135,$V$2:$V438,1)</f>
        <v>72</v>
      </c>
      <c r="AN135" s="9"/>
      <c r="AO135" s="10"/>
      <c r="AP135" s="11"/>
      <c r="AQ135" s="12"/>
    </row>
    <row r="136" spans="1:43" ht="15" customHeight="1" x14ac:dyDescent="0.25">
      <c r="A136">
        <v>2014</v>
      </c>
      <c r="B136" t="s">
        <v>420</v>
      </c>
      <c r="C136" t="s">
        <v>10</v>
      </c>
      <c r="D136" t="s">
        <v>86</v>
      </c>
      <c r="E136" s="4">
        <v>71.5</v>
      </c>
      <c r="F136" s="4">
        <v>194</v>
      </c>
      <c r="G136" s="4">
        <v>4.41</v>
      </c>
      <c r="H136" s="5">
        <f t="shared" si="42"/>
        <v>1.2434779586983111</v>
      </c>
      <c r="I136" s="4">
        <v>22</v>
      </c>
      <c r="J136" s="5">
        <f>(STANDARDIZE(I136,$I$307,$I$308))</f>
        <v>0.25296296333766283</v>
      </c>
      <c r="K136" s="4"/>
      <c r="L136" s="5"/>
      <c r="M136" s="4"/>
      <c r="N136" s="4"/>
      <c r="O136" s="4"/>
      <c r="P136" s="5"/>
      <c r="Q136" s="4"/>
      <c r="R136" s="5"/>
      <c r="S136" s="5">
        <f t="shared" si="48"/>
        <v>1.496440922035974</v>
      </c>
      <c r="T136" s="5">
        <f t="shared" si="49"/>
        <v>0.748220461017987</v>
      </c>
      <c r="U136" s="9">
        <v>4</v>
      </c>
      <c r="V136" s="24">
        <v>101</v>
      </c>
      <c r="W136" s="19">
        <f>RANK(V136,$V$2:$V439,1)</f>
        <v>97</v>
      </c>
      <c r="AN136" s="9"/>
      <c r="AO136" s="10"/>
      <c r="AP136" s="11"/>
      <c r="AQ136" s="12"/>
    </row>
    <row r="137" spans="1:43" ht="15" customHeight="1" x14ac:dyDescent="0.25">
      <c r="A137">
        <v>2014</v>
      </c>
      <c r="B137" t="s">
        <v>234</v>
      </c>
      <c r="C137" t="s">
        <v>2</v>
      </c>
      <c r="D137" t="s">
        <v>235</v>
      </c>
      <c r="E137" s="4">
        <v>74.88</v>
      </c>
      <c r="F137" s="4">
        <v>219</v>
      </c>
      <c r="G137" s="4">
        <v>4.42</v>
      </c>
      <c r="H137" s="5">
        <f t="shared" si="42"/>
        <v>1.2086272505985289</v>
      </c>
      <c r="I137" s="4">
        <v>20</v>
      </c>
      <c r="J137" s="5">
        <f>(STANDARDIZE(I137,$I$307,$I$308))</f>
        <v>-4.0761804518865366E-2</v>
      </c>
      <c r="K137" s="4">
        <v>37.5</v>
      </c>
      <c r="L137" s="5">
        <f>STANDARDIZE(K137,$K$307,$K$308)</f>
        <v>1.0857195442881322</v>
      </c>
      <c r="M137" s="4">
        <v>123</v>
      </c>
      <c r="N137" s="4">
        <f>(STANDARDIZE(M137,$M$307,$M$308))</f>
        <v>0.95808348178994351</v>
      </c>
      <c r="O137" s="4">
        <v>3.98</v>
      </c>
      <c r="P137" s="5">
        <f>(STANDARDIZE(O137,$O$307,$O$308))*-1</f>
        <v>1.5740791544726371</v>
      </c>
      <c r="Q137" s="4">
        <v>6.64</v>
      </c>
      <c r="R137" s="5">
        <f>(STANDARDIZE(Q137,$Q$307,$Q$308))*-1</f>
        <v>1.5015966347289087</v>
      </c>
      <c r="S137" s="5">
        <f t="shared" si="48"/>
        <v>6.2873442613592854</v>
      </c>
      <c r="T137" s="5">
        <f t="shared" si="49"/>
        <v>1.0478907102265476</v>
      </c>
      <c r="U137" s="9">
        <v>7</v>
      </c>
      <c r="V137" s="24">
        <v>236</v>
      </c>
      <c r="W137" s="19">
        <f>RANK(V137,$V$2:$V440,1)</f>
        <v>192</v>
      </c>
      <c r="AN137" s="6"/>
      <c r="AO137" s="10"/>
      <c r="AP137" s="11"/>
      <c r="AQ137" s="12"/>
    </row>
    <row r="138" spans="1:43" ht="15" customHeight="1" x14ac:dyDescent="0.25">
      <c r="A138">
        <v>2014</v>
      </c>
      <c r="B138" t="s">
        <v>296</v>
      </c>
      <c r="C138" t="s">
        <v>55</v>
      </c>
      <c r="D138" t="s">
        <v>297</v>
      </c>
      <c r="E138" s="4">
        <v>75.75</v>
      </c>
      <c r="F138" s="4">
        <v>223</v>
      </c>
      <c r="G138" s="4">
        <v>5.26</v>
      </c>
      <c r="H138" s="5">
        <f t="shared" si="42"/>
        <v>-1.7188322297832346</v>
      </c>
      <c r="I138" s="4"/>
      <c r="J138" s="5"/>
      <c r="K138" s="4">
        <v>25.5</v>
      </c>
      <c r="L138" s="5">
        <f>STANDARDIZE(K138,$K$307,$K$308)</f>
        <v>-1.6097228238506605</v>
      </c>
      <c r="M138" s="4">
        <v>104</v>
      </c>
      <c r="N138" s="4">
        <f>(STANDARDIZE(M138,$M$307,$M$308))</f>
        <v>-1.1629593691905604</v>
      </c>
      <c r="O138" s="4">
        <v>4.3600000000000003</v>
      </c>
      <c r="P138" s="5">
        <f>(STANDARDIZE(O138,$O$307,$O$308))*-1</f>
        <v>3.5075965537311661E-2</v>
      </c>
      <c r="Q138" s="4">
        <v>7.14</v>
      </c>
      <c r="R138" s="5">
        <f>(STANDARDIZE(Q138,$Q$307,$Q$308))*-1</f>
        <v>0.26548549222735568</v>
      </c>
      <c r="S138" s="5">
        <f t="shared" si="48"/>
        <v>-4.1909529650597888</v>
      </c>
      <c r="T138" s="5">
        <f t="shared" si="49"/>
        <v>-0.83819059301195775</v>
      </c>
      <c r="AN138" s="9"/>
      <c r="AO138" s="10"/>
      <c r="AP138" s="11"/>
      <c r="AQ138" s="12"/>
    </row>
    <row r="139" spans="1:43" ht="15" customHeight="1" x14ac:dyDescent="0.25">
      <c r="A139">
        <v>2014</v>
      </c>
      <c r="B139" t="s">
        <v>397</v>
      </c>
      <c r="C139" t="s">
        <v>26</v>
      </c>
      <c r="D139" t="s">
        <v>22</v>
      </c>
      <c r="E139" s="4">
        <v>69.25</v>
      </c>
      <c r="F139" s="4">
        <v>192</v>
      </c>
      <c r="G139" s="4">
        <v>4.55</v>
      </c>
      <c r="H139" s="5">
        <f t="shared" si="42"/>
        <v>0.75556804530135147</v>
      </c>
      <c r="I139" s="4">
        <v>19</v>
      </c>
      <c r="J139" s="5">
        <f>(STANDARDIZE(I139,$I$307,$I$308))</f>
        <v>-0.18762418844712947</v>
      </c>
      <c r="K139" s="4">
        <v>37</v>
      </c>
      <c r="L139" s="5">
        <f>STANDARDIZE(K139,$K$307,$K$308)</f>
        <v>0.97340944561568243</v>
      </c>
      <c r="M139" s="4">
        <v>124</v>
      </c>
      <c r="N139" s="4">
        <f>(STANDARDIZE(M139,$M$307,$M$308))</f>
        <v>1.0697173160520752</v>
      </c>
      <c r="O139" s="4"/>
      <c r="P139" s="5"/>
      <c r="Q139" s="4"/>
      <c r="R139" s="5"/>
      <c r="S139" s="5">
        <f t="shared" si="48"/>
        <v>2.6110706185219796</v>
      </c>
      <c r="T139" s="5">
        <f t="shared" si="49"/>
        <v>0.65276765463049491</v>
      </c>
      <c r="U139" s="9">
        <v>6</v>
      </c>
      <c r="V139" s="24">
        <v>206</v>
      </c>
      <c r="W139" s="19">
        <f>RANK(V139,$V$2:$V442,1)</f>
        <v>179</v>
      </c>
      <c r="AN139" s="9">
        <v>5</v>
      </c>
      <c r="AO139" s="10">
        <v>172</v>
      </c>
      <c r="AP139" s="11" t="s">
        <v>492</v>
      </c>
      <c r="AQ139" s="12" t="s">
        <v>493</v>
      </c>
    </row>
    <row r="140" spans="1:43" ht="15" customHeight="1" x14ac:dyDescent="0.25">
      <c r="A140">
        <v>2014</v>
      </c>
      <c r="B140" t="s">
        <v>21</v>
      </c>
      <c r="C140" t="s">
        <v>23</v>
      </c>
      <c r="D140" t="s">
        <v>22</v>
      </c>
      <c r="E140" s="4">
        <v>75.25</v>
      </c>
      <c r="F140" s="4">
        <v>252</v>
      </c>
      <c r="G140" s="4"/>
      <c r="H140" s="5"/>
      <c r="I140" s="4"/>
      <c r="J140" s="5"/>
      <c r="K140" s="4"/>
      <c r="L140" s="5"/>
      <c r="M140" s="4"/>
      <c r="N140" s="4"/>
      <c r="O140" s="4"/>
      <c r="P140" s="5"/>
      <c r="Q140" s="4"/>
      <c r="R140" s="5"/>
      <c r="S140" s="13"/>
      <c r="T140" s="13"/>
      <c r="U140" s="9">
        <v>2</v>
      </c>
      <c r="V140" s="24">
        <v>50</v>
      </c>
      <c r="W140" s="19">
        <f>RANK(V140,$V$2:$V443,1)</f>
        <v>49</v>
      </c>
      <c r="AN140" s="9"/>
      <c r="AO140" s="10"/>
      <c r="AP140" s="11"/>
      <c r="AQ140" s="12"/>
    </row>
    <row r="141" spans="1:43" ht="15" customHeight="1" x14ac:dyDescent="0.25">
      <c r="A141">
        <v>2014</v>
      </c>
      <c r="B141" t="s">
        <v>185</v>
      </c>
      <c r="C141" t="s">
        <v>31</v>
      </c>
      <c r="D141" t="s">
        <v>186</v>
      </c>
      <c r="E141" s="4">
        <v>71.25</v>
      </c>
      <c r="F141" s="4">
        <v>234</v>
      </c>
      <c r="G141" s="4">
        <v>4.91</v>
      </c>
      <c r="H141" s="5">
        <f t="shared" ref="H141:H170" si="50">(STANDARDIZE(G141,$G$307,$G$308))*-1</f>
        <v>-0.49905744629083415</v>
      </c>
      <c r="I141" s="4">
        <v>28</v>
      </c>
      <c r="J141" s="5">
        <f t="shared" ref="J141:J146" si="51">(STANDARDIZE(I141,$I$307,$I$308))</f>
        <v>1.1341372669072474</v>
      </c>
      <c r="K141" s="4">
        <v>33</v>
      </c>
      <c r="L141" s="5">
        <f>STANDARDIZE(K141,$K$307,$K$308)</f>
        <v>7.4928656236084898E-2</v>
      </c>
      <c r="M141" s="4">
        <v>115</v>
      </c>
      <c r="N141" s="4">
        <f>(STANDARDIZE(M141,$M$307,$M$308))</f>
        <v>6.5012807692889168E-2</v>
      </c>
      <c r="O141" s="4"/>
      <c r="P141" s="5"/>
      <c r="Q141" s="4"/>
      <c r="R141" s="5"/>
      <c r="S141" s="5">
        <f t="shared" ref="S141:S172" si="52">H141+J141+L141+N141+P141+R141</f>
        <v>0.77502128454538732</v>
      </c>
      <c r="T141" s="5">
        <f t="shared" ref="T141:T172" si="53">AVERAGE(H141,J141,L141,N141,P141,R141)</f>
        <v>0.19375532113634683</v>
      </c>
      <c r="U141" s="9">
        <v>5</v>
      </c>
      <c r="V141" s="24">
        <v>154</v>
      </c>
      <c r="W141" s="19">
        <f>RANK(V141,$V$2:$V444,1)</f>
        <v>144</v>
      </c>
      <c r="AN141" s="9"/>
      <c r="AO141" s="10"/>
      <c r="AP141" s="11"/>
      <c r="AQ141" s="12"/>
    </row>
    <row r="142" spans="1:43" ht="15" customHeight="1" x14ac:dyDescent="0.25">
      <c r="A142">
        <v>2014</v>
      </c>
      <c r="B142" t="s">
        <v>180</v>
      </c>
      <c r="C142" t="s">
        <v>2</v>
      </c>
      <c r="D142" t="s">
        <v>181</v>
      </c>
      <c r="E142" s="4">
        <v>67.5</v>
      </c>
      <c r="F142" s="4">
        <v>185</v>
      </c>
      <c r="G142" s="4">
        <v>4.49</v>
      </c>
      <c r="H142" s="5">
        <f t="shared" si="50"/>
        <v>0.96467229390004761</v>
      </c>
      <c r="I142" s="4">
        <v>15</v>
      </c>
      <c r="J142" s="5">
        <f t="shared" si="51"/>
        <v>-0.77507372416018583</v>
      </c>
      <c r="K142" s="4"/>
      <c r="L142" s="5"/>
      <c r="M142" s="4"/>
      <c r="N142" s="4"/>
      <c r="O142" s="4"/>
      <c r="P142" s="5"/>
      <c r="Q142" s="4"/>
      <c r="R142" s="5"/>
      <c r="S142" s="5">
        <f t="shared" si="52"/>
        <v>0.18959856973986178</v>
      </c>
      <c r="T142" s="5">
        <f t="shared" si="53"/>
        <v>9.4799284869930889E-2</v>
      </c>
      <c r="U142" s="9">
        <v>7</v>
      </c>
      <c r="V142" s="24">
        <v>244</v>
      </c>
      <c r="W142" s="19">
        <f>RANK(V142,$V$2:$V445,1)</f>
        <v>196</v>
      </c>
      <c r="AN142" s="9">
        <v>7</v>
      </c>
      <c r="AO142" s="10">
        <v>232</v>
      </c>
      <c r="AP142" s="11" t="s">
        <v>494</v>
      </c>
      <c r="AQ142" s="12" t="s">
        <v>436</v>
      </c>
    </row>
    <row r="143" spans="1:43" ht="15" customHeight="1" x14ac:dyDescent="0.25">
      <c r="A143">
        <v>2014</v>
      </c>
      <c r="B143" t="s">
        <v>214</v>
      </c>
      <c r="C143" t="s">
        <v>16</v>
      </c>
      <c r="D143" t="s">
        <v>30</v>
      </c>
      <c r="E143" s="4">
        <v>72.63</v>
      </c>
      <c r="F143" s="4">
        <v>233</v>
      </c>
      <c r="G143" s="4">
        <v>4.5599999999999996</v>
      </c>
      <c r="H143" s="5">
        <f t="shared" si="50"/>
        <v>0.72071733720156939</v>
      </c>
      <c r="I143" s="4">
        <v>20</v>
      </c>
      <c r="J143" s="5">
        <f t="shared" si="51"/>
        <v>-4.0761804518865366E-2</v>
      </c>
      <c r="K143" s="4">
        <v>29</v>
      </c>
      <c r="L143" s="5">
        <f>STANDARDIZE(K143,$K$307,$K$308)</f>
        <v>-0.82355213314351261</v>
      </c>
      <c r="M143" s="4">
        <v>112</v>
      </c>
      <c r="N143" s="4">
        <f>(STANDARDIZE(M143,$M$307,$M$308))</f>
        <v>-0.26988869509350621</v>
      </c>
      <c r="O143" s="4"/>
      <c r="P143" s="5"/>
      <c r="Q143" s="4"/>
      <c r="R143" s="5"/>
      <c r="S143" s="5">
        <f t="shared" si="52"/>
        <v>-0.41348529555431479</v>
      </c>
      <c r="T143" s="5">
        <f t="shared" si="53"/>
        <v>-0.1033713238885787</v>
      </c>
      <c r="U143" s="9">
        <v>2</v>
      </c>
      <c r="V143" s="24">
        <v>55</v>
      </c>
      <c r="W143" s="19">
        <f>RANK(V143,$V$2:$V446,1)</f>
        <v>54</v>
      </c>
      <c r="AN143" s="9"/>
      <c r="AO143" s="10"/>
      <c r="AP143" s="11"/>
      <c r="AQ143" s="12"/>
    </row>
    <row r="144" spans="1:43" ht="15" customHeight="1" x14ac:dyDescent="0.25">
      <c r="A144">
        <v>2014</v>
      </c>
      <c r="B144" t="s">
        <v>304</v>
      </c>
      <c r="C144" t="s">
        <v>16</v>
      </c>
      <c r="D144" t="s">
        <v>305</v>
      </c>
      <c r="E144" s="4">
        <v>68.88</v>
      </c>
      <c r="F144" s="4">
        <v>209</v>
      </c>
      <c r="G144" s="4">
        <v>4.41</v>
      </c>
      <c r="H144" s="5">
        <f t="shared" si="50"/>
        <v>1.2434779586983111</v>
      </c>
      <c r="I144" s="4">
        <v>32</v>
      </c>
      <c r="J144" s="5">
        <f t="shared" si="51"/>
        <v>1.7215868026203038</v>
      </c>
      <c r="K144" s="4">
        <v>40.5</v>
      </c>
      <c r="L144" s="5">
        <f>STANDARDIZE(K144,$K$307,$K$308)</f>
        <v>1.7595801363228303</v>
      </c>
      <c r="M144" s="4">
        <v>132</v>
      </c>
      <c r="N144" s="4">
        <f>(STANDARDIZE(M144,$M$307,$M$308))</f>
        <v>1.9627879901491296</v>
      </c>
      <c r="O144" s="4">
        <v>4.12</v>
      </c>
      <c r="P144" s="5">
        <f>(STANDARDIZE(O144,$O$307,$O$308))*-1</f>
        <v>1.0070779796017277</v>
      </c>
      <c r="Q144" s="4">
        <v>6.83</v>
      </c>
      <c r="R144" s="5">
        <f>(STANDARDIZE(Q144,$Q$307,$Q$308))*-1</f>
        <v>1.0318744005783176</v>
      </c>
      <c r="S144" s="5">
        <f t="shared" si="52"/>
        <v>8.7263852679706204</v>
      </c>
      <c r="T144" s="5">
        <f t="shared" si="53"/>
        <v>1.4543975446617701</v>
      </c>
      <c r="U144" s="9">
        <v>3</v>
      </c>
      <c r="V144" s="24">
        <v>96</v>
      </c>
      <c r="W144" s="19">
        <f>RANK(V144,$V$2:$V447,1)</f>
        <v>92</v>
      </c>
      <c r="AN144" s="6"/>
      <c r="AO144" s="10"/>
      <c r="AP144" s="11"/>
      <c r="AQ144" s="12"/>
    </row>
    <row r="145" spans="1:43" ht="15" customHeight="1" x14ac:dyDescent="0.25">
      <c r="A145">
        <v>2014</v>
      </c>
      <c r="B145" t="s">
        <v>379</v>
      </c>
      <c r="C145" t="s">
        <v>16</v>
      </c>
      <c r="D145" t="s">
        <v>69</v>
      </c>
      <c r="E145" s="4">
        <v>71.13</v>
      </c>
      <c r="F145" s="4">
        <v>220</v>
      </c>
      <c r="G145" s="4">
        <v>4.84</v>
      </c>
      <c r="H145" s="5">
        <f t="shared" si="50"/>
        <v>-0.25510248959235282</v>
      </c>
      <c r="I145" s="4">
        <v>14</v>
      </c>
      <c r="J145" s="5">
        <f t="shared" si="51"/>
        <v>-0.92193610808844995</v>
      </c>
      <c r="K145" s="4">
        <v>36</v>
      </c>
      <c r="L145" s="5">
        <f>STANDARDIZE(K145,$K$307,$K$308)</f>
        <v>0.74878924827078308</v>
      </c>
      <c r="M145" s="4">
        <v>116</v>
      </c>
      <c r="N145" s="4">
        <f>(STANDARDIZE(M145,$M$307,$M$308))</f>
        <v>0.17664664195502094</v>
      </c>
      <c r="O145" s="4">
        <v>4.5999999999999996</v>
      </c>
      <c r="P145" s="5">
        <f>(STANDARDIZE(O145,$O$307,$O$308))*-1</f>
        <v>-0.93692604852710082</v>
      </c>
      <c r="Q145" s="4">
        <v>7.53</v>
      </c>
      <c r="R145" s="5">
        <f>(STANDARDIZE(Q145,$Q$307,$Q$308))*-1</f>
        <v>-0.69868119892385705</v>
      </c>
      <c r="S145" s="5">
        <f t="shared" si="52"/>
        <v>-1.8872099549059564</v>
      </c>
      <c r="T145" s="5">
        <f t="shared" si="53"/>
        <v>-0.31453499248432609</v>
      </c>
      <c r="AN145" s="9"/>
      <c r="AO145" s="10"/>
      <c r="AP145" s="11"/>
      <c r="AQ145" s="12"/>
    </row>
    <row r="146" spans="1:43" ht="15" customHeight="1" x14ac:dyDescent="0.25">
      <c r="A146">
        <v>2014</v>
      </c>
      <c r="B146" t="s">
        <v>416</v>
      </c>
      <c r="C146" t="s">
        <v>7</v>
      </c>
      <c r="D146" t="s">
        <v>284</v>
      </c>
      <c r="E146" s="4">
        <v>71</v>
      </c>
      <c r="F146" s="4">
        <v>193</v>
      </c>
      <c r="G146" s="4">
        <v>4.59</v>
      </c>
      <c r="H146" s="5">
        <f t="shared" si="50"/>
        <v>0.61616521290221982</v>
      </c>
      <c r="I146" s="4">
        <v>9</v>
      </c>
      <c r="J146" s="5">
        <f t="shared" si="51"/>
        <v>-1.6562480277297704</v>
      </c>
      <c r="K146" s="4"/>
      <c r="L146" s="5"/>
      <c r="M146" s="4"/>
      <c r="N146" s="4"/>
      <c r="O146" s="4"/>
      <c r="P146" s="5"/>
      <c r="Q146" s="4"/>
      <c r="R146" s="5"/>
      <c r="S146" s="5">
        <f t="shared" si="52"/>
        <v>-1.0400828148275507</v>
      </c>
      <c r="T146" s="5">
        <f t="shared" si="53"/>
        <v>-0.52004140741377536</v>
      </c>
      <c r="U146" s="9">
        <v>1</v>
      </c>
      <c r="V146" s="24">
        <v>30</v>
      </c>
      <c r="W146" s="19">
        <f>RANK(V146,$V$2:$V449,1)</f>
        <v>30</v>
      </c>
      <c r="AN146" s="9"/>
      <c r="AO146" s="10"/>
      <c r="AP146" s="11"/>
      <c r="AQ146" s="12"/>
    </row>
    <row r="147" spans="1:43" ht="15" customHeight="1" x14ac:dyDescent="0.25">
      <c r="A147">
        <v>2014</v>
      </c>
      <c r="B147" t="s">
        <v>182</v>
      </c>
      <c r="C147" t="s">
        <v>55</v>
      </c>
      <c r="D147" t="s">
        <v>183</v>
      </c>
      <c r="E147" s="4">
        <v>74.25</v>
      </c>
      <c r="F147" s="4">
        <v>226</v>
      </c>
      <c r="G147" s="4">
        <v>4.97</v>
      </c>
      <c r="H147" s="5">
        <f t="shared" si="50"/>
        <v>-0.70816169488953018</v>
      </c>
      <c r="I147" s="4"/>
      <c r="J147" s="5"/>
      <c r="K147" s="4">
        <v>30.5</v>
      </c>
      <c r="L147" s="5">
        <f>STANDARDIZE(K147,$K$307,$K$308)</f>
        <v>-0.48662183712616358</v>
      </c>
      <c r="M147" s="4">
        <v>110</v>
      </c>
      <c r="N147" s="4">
        <f>(STANDARDIZE(M147,$M$307,$M$308))</f>
        <v>-0.49315636361776977</v>
      </c>
      <c r="O147" s="4">
        <v>4.26</v>
      </c>
      <c r="P147" s="5">
        <f>(STANDARDIZE(O147,$O$307,$O$308))*-1</f>
        <v>0.44007680473082011</v>
      </c>
      <c r="Q147" s="4">
        <v>7.04</v>
      </c>
      <c r="R147" s="5">
        <f>(STANDARDIZE(Q147,$Q$307,$Q$308))*-1</f>
        <v>0.51270772072766535</v>
      </c>
      <c r="S147" s="5">
        <f t="shared" si="52"/>
        <v>-0.73515537017497823</v>
      </c>
      <c r="T147" s="5">
        <f t="shared" si="53"/>
        <v>-0.14703107403499566</v>
      </c>
      <c r="U147" s="9">
        <v>2</v>
      </c>
      <c r="V147" s="24">
        <v>62</v>
      </c>
      <c r="W147" s="19">
        <f>RANK(V147,$V$2:$V450,1)</f>
        <v>61</v>
      </c>
      <c r="AN147" s="9"/>
      <c r="AO147" s="10"/>
      <c r="AP147" s="11"/>
      <c r="AQ147" s="12"/>
    </row>
    <row r="148" spans="1:43" ht="15" customHeight="1" x14ac:dyDescent="0.25">
      <c r="A148">
        <v>2014</v>
      </c>
      <c r="B148" t="s">
        <v>136</v>
      </c>
      <c r="C148" t="s">
        <v>13</v>
      </c>
      <c r="D148" t="s">
        <v>137</v>
      </c>
      <c r="E148" s="4">
        <v>74.63</v>
      </c>
      <c r="F148" s="4">
        <v>268</v>
      </c>
      <c r="G148" s="4">
        <v>4.79</v>
      </c>
      <c r="H148" s="5">
        <f t="shared" si="50"/>
        <v>-8.0848949093438927E-2</v>
      </c>
      <c r="I148" s="4">
        <v>35</v>
      </c>
      <c r="J148" s="5">
        <f>(STANDARDIZE(I148,$I$307,$I$308))</f>
        <v>2.162173954405096</v>
      </c>
      <c r="K148" s="4"/>
      <c r="L148" s="5"/>
      <c r="M148" s="4"/>
      <c r="N148" s="4"/>
      <c r="O148" s="4"/>
      <c r="P148" s="5"/>
      <c r="Q148" s="4"/>
      <c r="R148" s="5"/>
      <c r="S148" s="5">
        <f t="shared" si="52"/>
        <v>2.081325005311657</v>
      </c>
      <c r="T148" s="5">
        <f t="shared" si="53"/>
        <v>1.0406625026558285</v>
      </c>
      <c r="AN148" s="9"/>
      <c r="AO148" s="10"/>
      <c r="AP148" s="11"/>
      <c r="AQ148" s="12"/>
    </row>
    <row r="149" spans="1:43" ht="15" customHeight="1" x14ac:dyDescent="0.25">
      <c r="A149">
        <v>2014</v>
      </c>
      <c r="B149" t="s">
        <v>43</v>
      </c>
      <c r="C149" t="s">
        <v>45</v>
      </c>
      <c r="D149" t="s">
        <v>44</v>
      </c>
      <c r="E149" s="4">
        <v>76.25</v>
      </c>
      <c r="F149" s="4">
        <v>302</v>
      </c>
      <c r="G149" s="4">
        <v>4.97</v>
      </c>
      <c r="H149" s="5">
        <f t="shared" si="50"/>
        <v>-0.70816169488953018</v>
      </c>
      <c r="I149" s="4">
        <v>22</v>
      </c>
      <c r="J149" s="5">
        <f>(STANDARDIZE(I149,$I$307,$I$308))</f>
        <v>0.25296296333766283</v>
      </c>
      <c r="K149" s="4">
        <v>32</v>
      </c>
      <c r="L149" s="5">
        <f t="shared" ref="L149:L170" si="54">STANDARDIZE(K149,$K$307,$K$308)</f>
        <v>-0.1496915411088145</v>
      </c>
      <c r="M149" s="4">
        <v>113</v>
      </c>
      <c r="N149" s="4">
        <f t="shared" ref="N149:N170" si="55">(STANDARDIZE(M149,$M$307,$M$308))</f>
        <v>-0.15825486083137441</v>
      </c>
      <c r="O149" s="4">
        <v>4.4400000000000004</v>
      </c>
      <c r="P149" s="5">
        <f t="shared" ref="P149:P162" si="56">(STANDARDIZE(O149,$O$307,$O$308))*-1</f>
        <v>-0.28892470581749369</v>
      </c>
      <c r="Q149" s="4">
        <v>7.37</v>
      </c>
      <c r="R149" s="5">
        <f t="shared" ref="R149:R162" si="57">(STANDARDIZE(Q149,$Q$307,$Q$308))*-1</f>
        <v>-0.30312563332335979</v>
      </c>
      <c r="S149" s="5">
        <f t="shared" si="52"/>
        <v>-1.3551954726329098</v>
      </c>
      <c r="T149" s="5">
        <f t="shared" si="53"/>
        <v>-0.22586591210548498</v>
      </c>
      <c r="U149" s="9">
        <v>2</v>
      </c>
      <c r="V149" s="24">
        <v>35</v>
      </c>
      <c r="W149" s="19">
        <f>RANK(V149,$V$2:$V452,1)</f>
        <v>35</v>
      </c>
      <c r="AN149" s="9"/>
      <c r="AO149" s="10"/>
      <c r="AP149" s="11"/>
      <c r="AQ149" s="12"/>
    </row>
    <row r="150" spans="1:43" ht="15" customHeight="1" x14ac:dyDescent="0.25">
      <c r="A150">
        <v>2014</v>
      </c>
      <c r="B150" t="s">
        <v>74</v>
      </c>
      <c r="C150" t="s">
        <v>2</v>
      </c>
      <c r="D150" t="s">
        <v>75</v>
      </c>
      <c r="E150" s="4">
        <v>70</v>
      </c>
      <c r="F150" s="4">
        <v>179</v>
      </c>
      <c r="G150" s="4">
        <v>4.34</v>
      </c>
      <c r="H150" s="5">
        <f t="shared" si="50"/>
        <v>1.4874329153967925</v>
      </c>
      <c r="I150" s="4"/>
      <c r="J150" s="5"/>
      <c r="K150" s="4">
        <v>36.5</v>
      </c>
      <c r="L150" s="5">
        <f t="shared" si="54"/>
        <v>0.86109934694323276</v>
      </c>
      <c r="M150" s="4">
        <v>117</v>
      </c>
      <c r="N150" s="4">
        <f t="shared" si="55"/>
        <v>0.28828047621715275</v>
      </c>
      <c r="O150" s="4">
        <v>4.12</v>
      </c>
      <c r="P150" s="5">
        <f t="shared" si="56"/>
        <v>1.0070779796017277</v>
      </c>
      <c r="Q150" s="4">
        <v>6.91</v>
      </c>
      <c r="R150" s="5">
        <f t="shared" si="57"/>
        <v>0.83409661777806887</v>
      </c>
      <c r="S150" s="5">
        <f t="shared" si="52"/>
        <v>4.4779873359369748</v>
      </c>
      <c r="T150" s="5">
        <f t="shared" si="53"/>
        <v>0.89559746718739497</v>
      </c>
      <c r="U150" s="9">
        <v>3</v>
      </c>
      <c r="V150" s="24">
        <v>91</v>
      </c>
      <c r="W150" s="19">
        <f>RANK(V150,$V$2:$V453,1)</f>
        <v>87</v>
      </c>
      <c r="AN150" s="9">
        <v>5</v>
      </c>
      <c r="AO150" s="10">
        <v>171</v>
      </c>
      <c r="AP150" s="11" t="s">
        <v>495</v>
      </c>
      <c r="AQ150" s="12" t="s">
        <v>403</v>
      </c>
    </row>
    <row r="151" spans="1:43" ht="15" customHeight="1" x14ac:dyDescent="0.25">
      <c r="A151">
        <v>2014</v>
      </c>
      <c r="B151" t="s">
        <v>409</v>
      </c>
      <c r="C151" t="s">
        <v>49</v>
      </c>
      <c r="D151" t="s">
        <v>247</v>
      </c>
      <c r="E151" s="4">
        <v>75</v>
      </c>
      <c r="F151" s="4">
        <v>313</v>
      </c>
      <c r="G151" s="4">
        <v>5.31</v>
      </c>
      <c r="H151" s="5">
        <f t="shared" si="50"/>
        <v>-1.8930857702821484</v>
      </c>
      <c r="I151" s="4">
        <v>30</v>
      </c>
      <c r="J151" s="5">
        <f>(STANDARDIZE(I151,$I$307,$I$308))</f>
        <v>1.4278620347637756</v>
      </c>
      <c r="K151" s="4">
        <v>29</v>
      </c>
      <c r="L151" s="5">
        <f t="shared" si="54"/>
        <v>-0.82355213314351261</v>
      </c>
      <c r="M151" s="4">
        <v>101</v>
      </c>
      <c r="N151" s="4">
        <f t="shared" si="55"/>
        <v>-1.4978608719769559</v>
      </c>
      <c r="O151" s="4">
        <v>4.47</v>
      </c>
      <c r="P151" s="5">
        <f t="shared" si="56"/>
        <v>-0.41042495757554298</v>
      </c>
      <c r="Q151" s="4">
        <v>7.55</v>
      </c>
      <c r="R151" s="5">
        <f t="shared" si="57"/>
        <v>-0.74812564462391817</v>
      </c>
      <c r="S151" s="5">
        <f t="shared" si="52"/>
        <v>-3.9451873428383029</v>
      </c>
      <c r="T151" s="5">
        <f t="shared" si="53"/>
        <v>-0.65753122380638385</v>
      </c>
      <c r="U151" s="9">
        <v>5</v>
      </c>
      <c r="V151" s="24">
        <v>175</v>
      </c>
      <c r="W151" s="19">
        <f>RANK(V151,$V$2:$V454,1)</f>
        <v>158</v>
      </c>
      <c r="AN151" s="9"/>
      <c r="AO151" s="10"/>
      <c r="AP151" s="11"/>
      <c r="AQ151" s="12"/>
    </row>
    <row r="152" spans="1:43" ht="15" customHeight="1" x14ac:dyDescent="0.25">
      <c r="A152">
        <v>2014</v>
      </c>
      <c r="B152" t="s">
        <v>290</v>
      </c>
      <c r="C152" t="s">
        <v>55</v>
      </c>
      <c r="D152" t="s">
        <v>152</v>
      </c>
      <c r="E152" s="4">
        <v>71.75</v>
      </c>
      <c r="F152" s="4">
        <v>207</v>
      </c>
      <c r="G152" s="4">
        <v>4.68</v>
      </c>
      <c r="H152" s="5">
        <f t="shared" si="50"/>
        <v>0.30250884000417411</v>
      </c>
      <c r="I152" s="4"/>
      <c r="J152" s="5"/>
      <c r="K152" s="4">
        <v>31.5</v>
      </c>
      <c r="L152" s="5">
        <f t="shared" si="54"/>
        <v>-0.26200163978126417</v>
      </c>
      <c r="M152" s="4">
        <v>112</v>
      </c>
      <c r="N152" s="4">
        <f t="shared" si="55"/>
        <v>-0.26988869509350621</v>
      </c>
      <c r="O152" s="4">
        <v>4.03</v>
      </c>
      <c r="P152" s="5">
        <f t="shared" si="56"/>
        <v>1.3715787348758828</v>
      </c>
      <c r="Q152" s="4">
        <v>6.75</v>
      </c>
      <c r="R152" s="5">
        <f t="shared" si="57"/>
        <v>1.2296521833785663</v>
      </c>
      <c r="S152" s="5">
        <f t="shared" si="52"/>
        <v>2.3718494233838525</v>
      </c>
      <c r="T152" s="5">
        <f t="shared" si="53"/>
        <v>0.47436988467677049</v>
      </c>
      <c r="U152" s="9">
        <v>1</v>
      </c>
      <c r="V152" s="24">
        <v>22</v>
      </c>
      <c r="W152" s="19">
        <f>RANK(V152,$V$2:$V455,1)</f>
        <v>22</v>
      </c>
      <c r="AN152" s="9"/>
      <c r="AO152" s="10"/>
      <c r="AP152" s="11"/>
      <c r="AQ152" s="12"/>
    </row>
    <row r="153" spans="1:43" ht="15" customHeight="1" x14ac:dyDescent="0.25">
      <c r="A153">
        <v>2014</v>
      </c>
      <c r="B153" t="s">
        <v>198</v>
      </c>
      <c r="C153" t="s">
        <v>49</v>
      </c>
      <c r="D153" t="s">
        <v>86</v>
      </c>
      <c r="E153" s="4">
        <v>75.5</v>
      </c>
      <c r="F153" s="4">
        <v>323</v>
      </c>
      <c r="G153" s="4">
        <v>5.34</v>
      </c>
      <c r="H153" s="5">
        <f t="shared" si="50"/>
        <v>-1.9976378945814981</v>
      </c>
      <c r="I153" s="4"/>
      <c r="J153" s="5"/>
      <c r="K153" s="4">
        <v>21.5</v>
      </c>
      <c r="L153" s="5">
        <f t="shared" si="54"/>
        <v>-2.5082036132302581</v>
      </c>
      <c r="M153" s="4">
        <v>99</v>
      </c>
      <c r="N153" s="4">
        <f t="shared" si="55"/>
        <v>-1.7211285405012196</v>
      </c>
      <c r="O153" s="4">
        <v>4.83</v>
      </c>
      <c r="P153" s="5">
        <f t="shared" si="56"/>
        <v>-1.8684279786721671</v>
      </c>
      <c r="Q153" s="4">
        <v>8.26</v>
      </c>
      <c r="R153" s="5">
        <f t="shared" si="57"/>
        <v>-2.5034034669761231</v>
      </c>
      <c r="S153" s="5">
        <f t="shared" si="52"/>
        <v>-10.598801493961268</v>
      </c>
      <c r="T153" s="5">
        <f t="shared" si="53"/>
        <v>-2.1197602987922535</v>
      </c>
      <c r="U153" s="9">
        <v>6</v>
      </c>
      <c r="V153" s="24">
        <v>179</v>
      </c>
      <c r="W153" s="19">
        <f>RANK(V153,$V$2:$V456,1)</f>
        <v>161</v>
      </c>
      <c r="AN153" s="9"/>
      <c r="AO153" s="10"/>
      <c r="AP153" s="11"/>
      <c r="AQ153" s="12"/>
    </row>
    <row r="154" spans="1:43" ht="15" customHeight="1" x14ac:dyDescent="0.25">
      <c r="A154">
        <v>2014</v>
      </c>
      <c r="B154" t="s">
        <v>76</v>
      </c>
      <c r="C154" t="s">
        <v>23</v>
      </c>
      <c r="D154" t="s">
        <v>77</v>
      </c>
      <c r="E154" s="4">
        <v>72.38</v>
      </c>
      <c r="F154" s="4">
        <v>238</v>
      </c>
      <c r="G154" s="4">
        <v>5.03</v>
      </c>
      <c r="H154" s="5">
        <f t="shared" si="50"/>
        <v>-0.91726594348822932</v>
      </c>
      <c r="I154" s="4">
        <v>16</v>
      </c>
      <c r="J154" s="5">
        <f>(STANDARDIZE(I154,$I$307,$I$308))</f>
        <v>-0.62821134023192171</v>
      </c>
      <c r="K154" s="4">
        <v>31</v>
      </c>
      <c r="L154" s="5">
        <f t="shared" si="54"/>
        <v>-0.3743117384537139</v>
      </c>
      <c r="M154" s="4">
        <v>108</v>
      </c>
      <c r="N154" s="4">
        <f t="shared" si="55"/>
        <v>-0.71642403214203332</v>
      </c>
      <c r="O154" s="4">
        <v>4.5599999999999996</v>
      </c>
      <c r="P154" s="5">
        <f t="shared" si="56"/>
        <v>-0.77492571284969813</v>
      </c>
      <c r="Q154" s="4">
        <v>7.77</v>
      </c>
      <c r="R154" s="5">
        <f t="shared" si="57"/>
        <v>-1.292014547324601</v>
      </c>
      <c r="S154" s="5">
        <f t="shared" si="52"/>
        <v>-4.7031533144901969</v>
      </c>
      <c r="T154" s="5">
        <f t="shared" si="53"/>
        <v>-0.78385888574836615</v>
      </c>
      <c r="AN154" s="6"/>
      <c r="AO154" s="10"/>
      <c r="AP154" s="11"/>
      <c r="AQ154" s="12"/>
    </row>
    <row r="155" spans="1:43" ht="15" customHeight="1" x14ac:dyDescent="0.25">
      <c r="A155">
        <v>2014</v>
      </c>
      <c r="B155" t="s">
        <v>133</v>
      </c>
      <c r="C155" t="s">
        <v>26</v>
      </c>
      <c r="D155" t="s">
        <v>15</v>
      </c>
      <c r="E155" s="4">
        <v>74.75</v>
      </c>
      <c r="F155" s="4">
        <v>190</v>
      </c>
      <c r="G155" s="4">
        <v>4.5199999999999996</v>
      </c>
      <c r="H155" s="5">
        <f t="shared" si="50"/>
        <v>0.86012016960070115</v>
      </c>
      <c r="I155" s="4">
        <v>8</v>
      </c>
      <c r="J155" s="5">
        <f>(STANDARDIZE(I155,$I$307,$I$308))</f>
        <v>-1.8031104116580345</v>
      </c>
      <c r="K155" s="4">
        <v>33.5</v>
      </c>
      <c r="L155" s="5">
        <f t="shared" si="54"/>
        <v>0.18723875490853459</v>
      </c>
      <c r="M155" s="4">
        <v>116</v>
      </c>
      <c r="N155" s="4">
        <f t="shared" si="55"/>
        <v>0.17664664195502094</v>
      </c>
      <c r="O155" s="4">
        <v>4.24</v>
      </c>
      <c r="P155" s="5">
        <f t="shared" si="56"/>
        <v>0.52107697256951968</v>
      </c>
      <c r="Q155" s="4">
        <v>7.04</v>
      </c>
      <c r="R155" s="5">
        <f t="shared" si="57"/>
        <v>0.51270772072766535</v>
      </c>
      <c r="S155" s="5">
        <f t="shared" si="52"/>
        <v>0.45467984810340711</v>
      </c>
      <c r="T155" s="5">
        <f t="shared" si="53"/>
        <v>7.5779974683901186E-2</v>
      </c>
      <c r="U155" s="9">
        <v>7</v>
      </c>
      <c r="V155" s="24">
        <v>247</v>
      </c>
      <c r="W155" s="19">
        <f>RANK(V155,$V$2:$V458,1)</f>
        <v>198</v>
      </c>
      <c r="AN155" s="9"/>
      <c r="AO155" s="10"/>
      <c r="AP155" s="11"/>
      <c r="AQ155" s="12"/>
    </row>
    <row r="156" spans="1:43" ht="15" customHeight="1" x14ac:dyDescent="0.25">
      <c r="A156">
        <v>2014</v>
      </c>
      <c r="B156" t="s">
        <v>322</v>
      </c>
      <c r="C156" t="s">
        <v>23</v>
      </c>
      <c r="D156" t="s">
        <v>323</v>
      </c>
      <c r="E156" s="4">
        <v>74.63</v>
      </c>
      <c r="F156" s="4">
        <v>247</v>
      </c>
      <c r="G156" s="4">
        <v>4.7300000000000004</v>
      </c>
      <c r="H156" s="5">
        <f t="shared" si="50"/>
        <v>0.12825529950525713</v>
      </c>
      <c r="I156" s="4">
        <v>21</v>
      </c>
      <c r="J156" s="5">
        <f>(STANDARDIZE(I156,$I$307,$I$308))</f>
        <v>0.10610057940939874</v>
      </c>
      <c r="K156" s="4">
        <v>34</v>
      </c>
      <c r="L156" s="5">
        <f t="shared" si="54"/>
        <v>0.29954885358098426</v>
      </c>
      <c r="M156" s="4">
        <v>116</v>
      </c>
      <c r="N156" s="4">
        <f t="shared" si="55"/>
        <v>0.17664664195502094</v>
      </c>
      <c r="O156" s="4">
        <v>4.63</v>
      </c>
      <c r="P156" s="5">
        <f t="shared" si="56"/>
        <v>-1.0584263002851537</v>
      </c>
      <c r="Q156" s="4">
        <v>7.31</v>
      </c>
      <c r="R156" s="5">
        <f t="shared" si="57"/>
        <v>-0.15479229622317217</v>
      </c>
      <c r="S156" s="5">
        <f t="shared" si="52"/>
        <v>-0.50266722205766479</v>
      </c>
      <c r="T156" s="5">
        <f t="shared" si="53"/>
        <v>-8.3777870342944136E-2</v>
      </c>
      <c r="U156" s="9">
        <v>5</v>
      </c>
      <c r="V156" s="24">
        <v>166</v>
      </c>
      <c r="W156" s="19">
        <f>RANK(V156,$V$2:$V459,1)</f>
        <v>152</v>
      </c>
      <c r="AN156" s="9"/>
      <c r="AO156" s="10"/>
      <c r="AP156" s="11"/>
      <c r="AQ156" s="12"/>
    </row>
    <row r="157" spans="1:43" ht="15" customHeight="1" x14ac:dyDescent="0.25">
      <c r="A157">
        <v>2014</v>
      </c>
      <c r="B157" t="s">
        <v>200</v>
      </c>
      <c r="C157" t="s">
        <v>201</v>
      </c>
      <c r="D157" t="s">
        <v>86</v>
      </c>
      <c r="E157" s="4">
        <v>75.5</v>
      </c>
      <c r="F157" s="4">
        <v>304</v>
      </c>
      <c r="G157" s="4">
        <v>5.15</v>
      </c>
      <c r="H157" s="5">
        <f t="shared" si="50"/>
        <v>-1.3354744406856245</v>
      </c>
      <c r="I157" s="4">
        <v>27</v>
      </c>
      <c r="J157" s="5">
        <f>(STANDARDIZE(I157,$I$307,$I$308))</f>
        <v>0.98727488297898336</v>
      </c>
      <c r="K157" s="4">
        <v>27</v>
      </c>
      <c r="L157" s="5">
        <f t="shared" si="54"/>
        <v>-1.2727925278333114</v>
      </c>
      <c r="M157" s="4">
        <v>112</v>
      </c>
      <c r="N157" s="4">
        <f t="shared" si="55"/>
        <v>-0.26988869509350621</v>
      </c>
      <c r="O157" s="4">
        <v>4.8600000000000003</v>
      </c>
      <c r="P157" s="5">
        <f t="shared" si="56"/>
        <v>-1.9899282304302199</v>
      </c>
      <c r="Q157" s="4">
        <v>7.97</v>
      </c>
      <c r="R157" s="5">
        <f t="shared" si="57"/>
        <v>-1.7864590043252224</v>
      </c>
      <c r="S157" s="5">
        <f t="shared" si="52"/>
        <v>-5.6672680153889017</v>
      </c>
      <c r="T157" s="5">
        <f t="shared" si="53"/>
        <v>-0.94454466923148361</v>
      </c>
      <c r="AN157" s="9"/>
      <c r="AO157" s="10"/>
      <c r="AP157" s="11"/>
      <c r="AQ157" s="12"/>
    </row>
    <row r="158" spans="1:43" ht="15" customHeight="1" x14ac:dyDescent="0.25">
      <c r="A158">
        <v>2014</v>
      </c>
      <c r="B158" t="s">
        <v>283</v>
      </c>
      <c r="C158" t="s">
        <v>55</v>
      </c>
      <c r="D158" t="s">
        <v>284</v>
      </c>
      <c r="E158" s="4">
        <v>72.13</v>
      </c>
      <c r="F158" s="4">
        <v>217</v>
      </c>
      <c r="G158" s="4">
        <v>4.76</v>
      </c>
      <c r="H158" s="5">
        <f t="shared" si="50"/>
        <v>2.3703175205910653E-2</v>
      </c>
      <c r="I158" s="4"/>
      <c r="J158" s="5"/>
      <c r="K158" s="4">
        <v>29.5</v>
      </c>
      <c r="L158" s="5">
        <f t="shared" si="54"/>
        <v>-0.71124203447106293</v>
      </c>
      <c r="M158" s="4">
        <v>109</v>
      </c>
      <c r="N158" s="4">
        <f t="shared" si="55"/>
        <v>-0.60479019787990163</v>
      </c>
      <c r="O158" s="4">
        <v>4.2</v>
      </c>
      <c r="P158" s="5">
        <f t="shared" si="56"/>
        <v>0.68307730824692237</v>
      </c>
      <c r="Q158" s="4">
        <v>6.55</v>
      </c>
      <c r="R158" s="5">
        <f t="shared" si="57"/>
        <v>1.724096640379188</v>
      </c>
      <c r="S158" s="5">
        <f t="shared" si="52"/>
        <v>1.1148448914810565</v>
      </c>
      <c r="T158" s="5">
        <f t="shared" si="53"/>
        <v>0.22296897829621129</v>
      </c>
    </row>
    <row r="159" spans="1:43" ht="15" customHeight="1" x14ac:dyDescent="0.25">
      <c r="A159">
        <v>2014</v>
      </c>
      <c r="B159" t="s">
        <v>299</v>
      </c>
      <c r="C159" t="s">
        <v>2</v>
      </c>
      <c r="D159" t="s">
        <v>58</v>
      </c>
      <c r="E159" s="4">
        <v>75.13</v>
      </c>
      <c r="F159" s="4">
        <v>212</v>
      </c>
      <c r="G159" s="4">
        <v>4.46</v>
      </c>
      <c r="H159" s="5">
        <f t="shared" si="50"/>
        <v>1.0692244181993971</v>
      </c>
      <c r="I159" s="4">
        <v>21</v>
      </c>
      <c r="J159" s="5">
        <f>(STANDARDIZE(I159,$I$307,$I$308))</f>
        <v>0.10610057940939874</v>
      </c>
      <c r="K159" s="4">
        <v>35.5</v>
      </c>
      <c r="L159" s="5">
        <f t="shared" si="54"/>
        <v>0.6364791495983334</v>
      </c>
      <c r="M159" s="4">
        <v>120</v>
      </c>
      <c r="N159" s="4">
        <f t="shared" si="55"/>
        <v>0.6231819790035481</v>
      </c>
      <c r="O159" s="4">
        <v>4.18</v>
      </c>
      <c r="P159" s="5">
        <f t="shared" si="56"/>
        <v>0.76407747608562548</v>
      </c>
      <c r="Q159" s="4">
        <v>6.95</v>
      </c>
      <c r="R159" s="5">
        <f t="shared" si="57"/>
        <v>0.73520772637794463</v>
      </c>
      <c r="S159" s="5">
        <f t="shared" si="52"/>
        <v>3.9342713286742477</v>
      </c>
      <c r="T159" s="5">
        <f t="shared" si="53"/>
        <v>0.65571188811237457</v>
      </c>
      <c r="U159" s="9">
        <v>2</v>
      </c>
      <c r="V159" s="24">
        <v>42</v>
      </c>
      <c r="W159" s="19">
        <f>RANK(V159,$V$2:$V462,1)</f>
        <v>41</v>
      </c>
    </row>
    <row r="160" spans="1:43" ht="15" customHeight="1" x14ac:dyDescent="0.25">
      <c r="A160">
        <v>2014</v>
      </c>
      <c r="B160" t="s">
        <v>321</v>
      </c>
      <c r="C160" t="s">
        <v>13</v>
      </c>
      <c r="D160" t="s">
        <v>128</v>
      </c>
      <c r="E160" s="4">
        <v>77.88</v>
      </c>
      <c r="F160" s="4">
        <v>256</v>
      </c>
      <c r="G160" s="4">
        <v>4.93</v>
      </c>
      <c r="H160" s="5">
        <f t="shared" si="50"/>
        <v>-0.56875886249039842</v>
      </c>
      <c r="I160" s="4">
        <v>18</v>
      </c>
      <c r="J160" s="5">
        <f>(STANDARDIZE(I160,$I$307,$I$308))</f>
        <v>-0.33448657237539359</v>
      </c>
      <c r="K160" s="4">
        <v>32.5</v>
      </c>
      <c r="L160" s="5">
        <f t="shared" si="54"/>
        <v>-3.7381442436364792E-2</v>
      </c>
      <c r="M160" s="4">
        <v>111</v>
      </c>
      <c r="N160" s="4">
        <f t="shared" si="55"/>
        <v>-0.38152252935563802</v>
      </c>
      <c r="O160" s="4">
        <v>4.47</v>
      </c>
      <c r="P160" s="5">
        <f t="shared" si="56"/>
        <v>-0.41042495757554298</v>
      </c>
      <c r="Q160" s="4">
        <v>7.14</v>
      </c>
      <c r="R160" s="5">
        <f t="shared" si="57"/>
        <v>0.26548549222735568</v>
      </c>
      <c r="S160" s="5">
        <f t="shared" si="52"/>
        <v>-1.467088872005982</v>
      </c>
      <c r="T160" s="5">
        <f t="shared" si="53"/>
        <v>-0.24451481200099701</v>
      </c>
    </row>
    <row r="161" spans="1:43" ht="15" customHeight="1" x14ac:dyDescent="0.25">
      <c r="A161">
        <v>2014</v>
      </c>
      <c r="B161" t="s">
        <v>402</v>
      </c>
      <c r="C161" t="s">
        <v>23</v>
      </c>
      <c r="D161" t="s">
        <v>403</v>
      </c>
      <c r="E161" s="4">
        <v>74.75</v>
      </c>
      <c r="F161" s="4">
        <v>234</v>
      </c>
      <c r="G161" s="4">
        <v>4.67</v>
      </c>
      <c r="H161" s="5">
        <f t="shared" si="50"/>
        <v>0.3373595481039563</v>
      </c>
      <c r="I161" s="4">
        <v>22</v>
      </c>
      <c r="J161" s="5">
        <f>(STANDARDIZE(I161,$I$307,$I$308))</f>
        <v>0.25296296333766283</v>
      </c>
      <c r="K161" s="4">
        <v>37.5</v>
      </c>
      <c r="L161" s="5">
        <f t="shared" si="54"/>
        <v>1.0857195442881322</v>
      </c>
      <c r="M161" s="4">
        <v>120</v>
      </c>
      <c r="N161" s="4">
        <f t="shared" si="55"/>
        <v>0.6231819790035481</v>
      </c>
      <c r="O161" s="4">
        <v>3.96</v>
      </c>
      <c r="P161" s="5">
        <f t="shared" si="56"/>
        <v>1.6550793223113385</v>
      </c>
      <c r="Q161" s="4">
        <v>6.89</v>
      </c>
      <c r="R161" s="5">
        <f t="shared" si="57"/>
        <v>0.88354106347813222</v>
      </c>
      <c r="S161" s="5">
        <f t="shared" si="52"/>
        <v>4.83784442052277</v>
      </c>
      <c r="T161" s="5">
        <f t="shared" si="53"/>
        <v>0.8063074034204617</v>
      </c>
    </row>
    <row r="162" spans="1:43" ht="15" customHeight="1" x14ac:dyDescent="0.25">
      <c r="A162">
        <v>2014</v>
      </c>
      <c r="B162" t="s">
        <v>440</v>
      </c>
      <c r="C162" t="s">
        <v>23</v>
      </c>
      <c r="D162" t="s">
        <v>28</v>
      </c>
      <c r="E162" s="4">
        <v>76</v>
      </c>
      <c r="F162" s="4">
        <v>235</v>
      </c>
      <c r="G162" s="4">
        <v>4.76</v>
      </c>
      <c r="H162" s="5">
        <f t="shared" si="50"/>
        <v>2.3703175205910653E-2</v>
      </c>
      <c r="I162" s="4"/>
      <c r="J162" s="4"/>
      <c r="K162" s="4">
        <v>33</v>
      </c>
      <c r="L162" s="5">
        <f t="shared" si="54"/>
        <v>7.4928656236084898E-2</v>
      </c>
      <c r="M162" s="4">
        <v>115</v>
      </c>
      <c r="N162" s="4">
        <f t="shared" si="55"/>
        <v>6.5012807692889168E-2</v>
      </c>
      <c r="O162" s="4">
        <v>4.25</v>
      </c>
      <c r="P162" s="5">
        <f t="shared" si="56"/>
        <v>0.4805768886501699</v>
      </c>
      <c r="Q162" s="4">
        <v>6.99</v>
      </c>
      <c r="R162" s="5">
        <f t="shared" si="57"/>
        <v>0.63631883497782027</v>
      </c>
      <c r="S162" s="5">
        <f t="shared" si="52"/>
        <v>1.2805403627628749</v>
      </c>
      <c r="T162" s="5">
        <f t="shared" si="53"/>
        <v>0.25610807255257495</v>
      </c>
      <c r="U162" s="9">
        <v>6</v>
      </c>
      <c r="V162" s="24">
        <v>192</v>
      </c>
      <c r="W162" s="19">
        <f>RANK(V162,$V$2:$V465,1)</f>
        <v>172</v>
      </c>
    </row>
    <row r="163" spans="1:43" ht="15" customHeight="1" x14ac:dyDescent="0.25">
      <c r="A163">
        <v>2014</v>
      </c>
      <c r="B163" t="s">
        <v>219</v>
      </c>
      <c r="C163" t="s">
        <v>2</v>
      </c>
      <c r="D163" t="s">
        <v>203</v>
      </c>
      <c r="E163" s="4">
        <v>71.25</v>
      </c>
      <c r="F163" s="4">
        <v>206</v>
      </c>
      <c r="G163" s="4">
        <v>4.51</v>
      </c>
      <c r="H163" s="5">
        <f t="shared" si="50"/>
        <v>0.89497087770048322</v>
      </c>
      <c r="I163" s="4">
        <v>14</v>
      </c>
      <c r="J163" s="5">
        <f t="shared" ref="J163:J174" si="58">(STANDARDIZE(I163,$I$307,$I$308))</f>
        <v>-0.92193610808844995</v>
      </c>
      <c r="K163" s="4">
        <v>35.5</v>
      </c>
      <c r="L163" s="5">
        <f t="shared" si="54"/>
        <v>0.6364791495983334</v>
      </c>
      <c r="M163" s="4">
        <v>115</v>
      </c>
      <c r="N163" s="4">
        <f t="shared" si="55"/>
        <v>6.5012807692889168E-2</v>
      </c>
      <c r="O163" s="4"/>
      <c r="P163" s="5"/>
      <c r="Q163" s="4"/>
      <c r="R163" s="5"/>
      <c r="S163" s="5">
        <f t="shared" si="52"/>
        <v>0.67452672690325588</v>
      </c>
      <c r="T163" s="5">
        <f t="shared" si="53"/>
        <v>0.16863168172581397</v>
      </c>
      <c r="U163" s="9">
        <v>3</v>
      </c>
      <c r="V163" s="24">
        <v>86</v>
      </c>
      <c r="W163" s="19">
        <f>RANK(V163,$V$2:$V466,1)</f>
        <v>82</v>
      </c>
    </row>
    <row r="164" spans="1:43" ht="15" customHeight="1" x14ac:dyDescent="0.25">
      <c r="A164">
        <v>2014</v>
      </c>
      <c r="B164" t="s">
        <v>300</v>
      </c>
      <c r="C164" t="s">
        <v>98</v>
      </c>
      <c r="D164" t="s">
        <v>164</v>
      </c>
      <c r="E164" s="4">
        <v>77.88</v>
      </c>
      <c r="F164" s="4">
        <v>271</v>
      </c>
      <c r="G164" s="4">
        <v>5.21</v>
      </c>
      <c r="H164" s="5">
        <f t="shared" si="50"/>
        <v>-1.5445786892843207</v>
      </c>
      <c r="I164" s="4">
        <v>21</v>
      </c>
      <c r="J164" s="5">
        <f t="shared" si="58"/>
        <v>0.10610057940939874</v>
      </c>
      <c r="K164" s="4">
        <v>32</v>
      </c>
      <c r="L164" s="5">
        <f t="shared" si="54"/>
        <v>-0.1496915411088145</v>
      </c>
      <c r="M164" s="4">
        <v>115</v>
      </c>
      <c r="N164" s="4">
        <f t="shared" si="55"/>
        <v>6.5012807692889168E-2</v>
      </c>
      <c r="O164" s="4">
        <v>4.51</v>
      </c>
      <c r="P164" s="5">
        <f>(STANDARDIZE(O164,$O$307,$O$308))*-1</f>
        <v>-0.57242529325294567</v>
      </c>
      <c r="Q164" s="4">
        <v>7.43</v>
      </c>
      <c r="R164" s="5">
        <f t="shared" ref="R164:R170" si="59">(STANDARDIZE(Q164,$Q$307,$Q$308))*-1</f>
        <v>-0.45145897042354516</v>
      </c>
      <c r="S164" s="5">
        <f t="shared" si="52"/>
        <v>-2.5470411069673382</v>
      </c>
      <c r="T164" s="5">
        <f t="shared" si="53"/>
        <v>-0.42450685116122305</v>
      </c>
    </row>
    <row r="165" spans="1:43" ht="15" customHeight="1" x14ac:dyDescent="0.25">
      <c r="A165">
        <v>2014</v>
      </c>
      <c r="B165" t="s">
        <v>387</v>
      </c>
      <c r="C165" t="s">
        <v>2</v>
      </c>
      <c r="D165" t="s">
        <v>188</v>
      </c>
      <c r="E165" s="4">
        <v>69.88</v>
      </c>
      <c r="F165" s="4">
        <v>178</v>
      </c>
      <c r="G165" s="4">
        <v>4.6900000000000004</v>
      </c>
      <c r="H165" s="5">
        <f t="shared" si="50"/>
        <v>0.26765813190438886</v>
      </c>
      <c r="I165" s="4">
        <v>11</v>
      </c>
      <c r="J165" s="5">
        <f t="shared" si="58"/>
        <v>-1.3625232598732422</v>
      </c>
      <c r="K165" s="4">
        <v>35</v>
      </c>
      <c r="L165" s="5">
        <f t="shared" si="54"/>
        <v>0.52416905092588373</v>
      </c>
      <c r="M165" s="4">
        <v>116</v>
      </c>
      <c r="N165" s="4">
        <f t="shared" si="55"/>
        <v>0.17664664195502094</v>
      </c>
      <c r="O165" s="4">
        <v>4.33</v>
      </c>
      <c r="P165" s="5">
        <f>(STANDARDIZE(O165,$O$307,$O$308))*-1</f>
        <v>0.15657621729536456</v>
      </c>
      <c r="Q165" s="4">
        <v>7.1</v>
      </c>
      <c r="R165" s="5">
        <f t="shared" si="59"/>
        <v>0.36437438362747998</v>
      </c>
      <c r="S165" s="5">
        <f t="shared" si="52"/>
        <v>0.12690116583489594</v>
      </c>
      <c r="T165" s="5">
        <f t="shared" si="53"/>
        <v>2.1150194305815991E-2</v>
      </c>
    </row>
    <row r="166" spans="1:43" ht="15" customHeight="1" x14ac:dyDescent="0.25">
      <c r="A166">
        <v>2014</v>
      </c>
      <c r="B166" t="s">
        <v>66</v>
      </c>
      <c r="C166" t="s">
        <v>45</v>
      </c>
      <c r="D166" t="s">
        <v>67</v>
      </c>
      <c r="E166" s="4">
        <v>77.88</v>
      </c>
      <c r="F166" s="4">
        <v>325</v>
      </c>
      <c r="G166" s="4">
        <v>5.19</v>
      </c>
      <c r="H166" s="5">
        <f t="shared" si="50"/>
        <v>-1.4748772730847564</v>
      </c>
      <c r="I166" s="4">
        <v>23</v>
      </c>
      <c r="J166" s="5">
        <f t="shared" si="58"/>
        <v>0.39982534726592694</v>
      </c>
      <c r="K166" s="4">
        <v>23</v>
      </c>
      <c r="L166" s="5">
        <f t="shared" si="54"/>
        <v>-2.1712733172129091</v>
      </c>
      <c r="M166" s="4">
        <v>99</v>
      </c>
      <c r="N166" s="4">
        <f t="shared" si="55"/>
        <v>-1.7211285405012196</v>
      </c>
      <c r="O166" s="4">
        <v>4.6900000000000004</v>
      </c>
      <c r="P166" s="5">
        <f>(STANDARDIZE(O166,$O$307,$O$308))*-1</f>
        <v>-1.3014268038012595</v>
      </c>
      <c r="Q166" s="4">
        <v>8.14</v>
      </c>
      <c r="R166" s="5">
        <f t="shared" si="59"/>
        <v>-2.2067367927757524</v>
      </c>
      <c r="S166" s="5">
        <f t="shared" si="52"/>
        <v>-8.4756173801099699</v>
      </c>
      <c r="T166" s="5">
        <f t="shared" si="53"/>
        <v>-1.4126028966849951</v>
      </c>
      <c r="U166" s="9">
        <v>2</v>
      </c>
      <c r="V166" s="24">
        <v>64</v>
      </c>
      <c r="W166" s="19">
        <f>RANK(V166,$V$2:$V469,1)</f>
        <v>63</v>
      </c>
    </row>
    <row r="167" spans="1:43" ht="15" customHeight="1" x14ac:dyDescent="0.25">
      <c r="A167">
        <v>2014</v>
      </c>
      <c r="B167" t="s">
        <v>146</v>
      </c>
      <c r="C167" t="s">
        <v>70</v>
      </c>
      <c r="D167" t="s">
        <v>147</v>
      </c>
      <c r="E167" s="4">
        <v>73.5</v>
      </c>
      <c r="F167" s="4">
        <v>334</v>
      </c>
      <c r="G167" s="4">
        <v>5.27</v>
      </c>
      <c r="H167" s="5">
        <f t="shared" si="50"/>
        <v>-1.7536829378830168</v>
      </c>
      <c r="I167" s="4">
        <v>25</v>
      </c>
      <c r="J167" s="5">
        <f t="shared" si="58"/>
        <v>0.69355011512245512</v>
      </c>
      <c r="K167" s="4">
        <v>28</v>
      </c>
      <c r="L167" s="5">
        <f t="shared" si="54"/>
        <v>-1.0481723304884121</v>
      </c>
      <c r="M167" s="4">
        <v>91</v>
      </c>
      <c r="N167" s="4">
        <f t="shared" si="55"/>
        <v>-2.614199214598274</v>
      </c>
      <c r="O167" s="4">
        <v>4.75</v>
      </c>
      <c r="P167" s="5">
        <f>(STANDARDIZE(O167,$O$307,$O$308))*-1</f>
        <v>-1.5444273073173618</v>
      </c>
      <c r="Q167" s="4">
        <v>7.81</v>
      </c>
      <c r="R167" s="5">
        <f t="shared" si="59"/>
        <v>-1.3909034387247252</v>
      </c>
      <c r="S167" s="5">
        <f t="shared" si="52"/>
        <v>-7.6578351138893357</v>
      </c>
      <c r="T167" s="5">
        <f t="shared" si="53"/>
        <v>-1.2763058523148894</v>
      </c>
      <c r="U167" s="9">
        <v>4</v>
      </c>
      <c r="V167" s="24">
        <v>107</v>
      </c>
      <c r="W167" s="19">
        <f>RANK(V167,$V$2:$V470,1)</f>
        <v>102</v>
      </c>
    </row>
    <row r="168" spans="1:43" ht="15" customHeight="1" x14ac:dyDescent="0.25">
      <c r="A168">
        <v>2014</v>
      </c>
      <c r="B168" t="s">
        <v>187</v>
      </c>
      <c r="C168" t="s">
        <v>10</v>
      </c>
      <c r="D168" t="s">
        <v>188</v>
      </c>
      <c r="E168" s="4">
        <v>72.13</v>
      </c>
      <c r="F168" s="4">
        <v>202</v>
      </c>
      <c r="G168" s="4">
        <v>4.37</v>
      </c>
      <c r="H168" s="5">
        <f t="shared" si="50"/>
        <v>1.3828807910974428</v>
      </c>
      <c r="I168" s="4">
        <v>20</v>
      </c>
      <c r="J168" s="5">
        <f t="shared" si="58"/>
        <v>-4.0761804518865366E-2</v>
      </c>
      <c r="K168" s="4">
        <v>35.5</v>
      </c>
      <c r="L168" s="5">
        <f t="shared" si="54"/>
        <v>0.6364791495983334</v>
      </c>
      <c r="M168" s="4">
        <v>125</v>
      </c>
      <c r="N168" s="4">
        <f t="shared" si="55"/>
        <v>1.1813511503142071</v>
      </c>
      <c r="O168" s="4"/>
      <c r="P168" s="5"/>
      <c r="Q168" s="4">
        <v>6.92</v>
      </c>
      <c r="R168" s="5">
        <f t="shared" si="59"/>
        <v>0.80937439492803842</v>
      </c>
      <c r="S168" s="5">
        <f t="shared" si="52"/>
        <v>3.9693236814191564</v>
      </c>
      <c r="T168" s="5">
        <f t="shared" si="53"/>
        <v>0.79386473628383125</v>
      </c>
      <c r="U168" s="9">
        <v>1</v>
      </c>
      <c r="V168" s="24">
        <v>8</v>
      </c>
      <c r="W168" s="19">
        <f>RANK(V168,$V$2:$V471,1)</f>
        <v>8</v>
      </c>
    </row>
    <row r="169" spans="1:43" ht="15" customHeight="1" x14ac:dyDescent="0.25">
      <c r="A169">
        <v>2014</v>
      </c>
      <c r="B169" t="s">
        <v>89</v>
      </c>
      <c r="C169" t="s">
        <v>16</v>
      </c>
      <c r="D169" t="s">
        <v>90</v>
      </c>
      <c r="E169" s="4">
        <v>69.38</v>
      </c>
      <c r="F169" s="4">
        <v>207</v>
      </c>
      <c r="G169" s="4">
        <v>4.7</v>
      </c>
      <c r="H169" s="5">
        <f t="shared" si="50"/>
        <v>0.23280742380460673</v>
      </c>
      <c r="I169" s="4">
        <v>19</v>
      </c>
      <c r="J169" s="5">
        <f t="shared" si="58"/>
        <v>-0.18762418844712947</v>
      </c>
      <c r="K169" s="4">
        <v>32.5</v>
      </c>
      <c r="L169" s="5">
        <f t="shared" si="54"/>
        <v>-3.7381442436364792E-2</v>
      </c>
      <c r="M169" s="4">
        <v>114</v>
      </c>
      <c r="N169" s="4">
        <f t="shared" si="55"/>
        <v>-4.6621026569242628E-2</v>
      </c>
      <c r="O169" s="4">
        <v>4.38</v>
      </c>
      <c r="P169" s="5">
        <f>(STANDARDIZE(O169,$O$307,$O$308))*-1</f>
        <v>-4.5924202301387877E-2</v>
      </c>
      <c r="Q169" s="4">
        <v>7.08</v>
      </c>
      <c r="R169" s="5">
        <f t="shared" si="59"/>
        <v>0.41381882932754105</v>
      </c>
      <c r="S169" s="5">
        <f t="shared" si="52"/>
        <v>0.329075393378023</v>
      </c>
      <c r="T169" s="5">
        <f t="shared" si="53"/>
        <v>5.4845898896337168E-2</v>
      </c>
      <c r="U169" s="9">
        <v>4</v>
      </c>
      <c r="V169" s="24">
        <v>117</v>
      </c>
      <c r="W169" s="19">
        <f>RANK(V169,$V$2:$V472,1)</f>
        <v>111</v>
      </c>
    </row>
    <row r="170" spans="1:43" ht="15" customHeight="1" x14ac:dyDescent="0.25">
      <c r="A170">
        <v>2014</v>
      </c>
      <c r="B170" t="s">
        <v>143</v>
      </c>
      <c r="C170" t="s">
        <v>49</v>
      </c>
      <c r="D170" t="s">
        <v>144</v>
      </c>
      <c r="E170" s="4">
        <v>76.25</v>
      </c>
      <c r="F170" s="4">
        <v>313</v>
      </c>
      <c r="G170" s="4">
        <v>5.25</v>
      </c>
      <c r="H170" s="5">
        <f t="shared" si="50"/>
        <v>-1.6839815216834524</v>
      </c>
      <c r="I170" s="4">
        <v>26</v>
      </c>
      <c r="J170" s="5">
        <f t="shared" si="58"/>
        <v>0.84041249905071924</v>
      </c>
      <c r="K170" s="4">
        <v>27</v>
      </c>
      <c r="L170" s="5">
        <f t="shared" si="54"/>
        <v>-1.2727925278333114</v>
      </c>
      <c r="M170" s="4">
        <v>99</v>
      </c>
      <c r="N170" s="4">
        <f t="shared" si="55"/>
        <v>-1.7211285405012196</v>
      </c>
      <c r="O170" s="4">
        <v>4.82</v>
      </c>
      <c r="P170" s="5">
        <f>(STANDARDIZE(O170,$O$307,$O$308))*-1</f>
        <v>-1.8279278947528173</v>
      </c>
      <c r="Q170" s="4">
        <v>7.95</v>
      </c>
      <c r="R170" s="5">
        <f t="shared" si="59"/>
        <v>-1.7370145586251615</v>
      </c>
      <c r="S170" s="5">
        <f t="shared" si="52"/>
        <v>-7.4024325443452428</v>
      </c>
      <c r="T170" s="5">
        <f t="shared" si="53"/>
        <v>-1.2337387573908738</v>
      </c>
      <c r="U170" s="9">
        <v>5</v>
      </c>
      <c r="V170" s="24">
        <v>143</v>
      </c>
      <c r="W170" s="19">
        <f>RANK(V170,$V$2:$V473,1)</f>
        <v>135</v>
      </c>
    </row>
    <row r="171" spans="1:43" ht="15" customHeight="1" x14ac:dyDescent="0.25">
      <c r="A171">
        <v>2014</v>
      </c>
      <c r="B171" t="s">
        <v>342</v>
      </c>
      <c r="C171" t="s">
        <v>70</v>
      </c>
      <c r="D171" t="s">
        <v>142</v>
      </c>
      <c r="E171" s="4">
        <v>75</v>
      </c>
      <c r="F171" s="4">
        <v>293</v>
      </c>
      <c r="G171" s="4"/>
      <c r="H171" s="5"/>
      <c r="I171" s="4">
        <v>36</v>
      </c>
      <c r="J171" s="5">
        <f t="shared" si="58"/>
        <v>2.3090363383333603</v>
      </c>
      <c r="K171" s="4"/>
      <c r="L171" s="5"/>
      <c r="M171" s="4"/>
      <c r="N171" s="4"/>
      <c r="O171" s="4"/>
      <c r="P171" s="5"/>
      <c r="Q171" s="4"/>
      <c r="R171" s="5"/>
      <c r="S171" s="5">
        <f t="shared" si="52"/>
        <v>2.3090363383333603</v>
      </c>
      <c r="T171" s="5">
        <f t="shared" si="53"/>
        <v>2.3090363383333603</v>
      </c>
      <c r="U171" s="9">
        <v>7</v>
      </c>
      <c r="V171" s="24">
        <v>243</v>
      </c>
      <c r="W171" s="19">
        <f>RANK(V171,$V$2:$V474,1)</f>
        <v>195</v>
      </c>
    </row>
    <row r="172" spans="1:43" ht="15" customHeight="1" x14ac:dyDescent="0.25">
      <c r="A172">
        <v>2014</v>
      </c>
      <c r="B172" t="s">
        <v>41</v>
      </c>
      <c r="C172" t="s">
        <v>16</v>
      </c>
      <c r="D172" t="s">
        <v>42</v>
      </c>
      <c r="E172" s="4">
        <v>69.38</v>
      </c>
      <c r="F172" s="4">
        <v>212</v>
      </c>
      <c r="G172" s="4">
        <v>4.67</v>
      </c>
      <c r="H172" s="5">
        <f t="shared" ref="H172:H203" si="60">(STANDARDIZE(G172,$G$307,$G$308))*-1</f>
        <v>0.3373595481039563</v>
      </c>
      <c r="I172" s="4">
        <v>24</v>
      </c>
      <c r="J172" s="5">
        <f t="shared" si="58"/>
        <v>0.54668773119419101</v>
      </c>
      <c r="K172" s="4">
        <v>29</v>
      </c>
      <c r="L172" s="5">
        <f>STANDARDIZE(K172,$K$307,$K$308)</f>
        <v>-0.82355213314351261</v>
      </c>
      <c r="M172" s="4">
        <v>104</v>
      </c>
      <c r="N172" s="4">
        <f>(STANDARDIZE(M172,$M$307,$M$308))</f>
        <v>-1.1629593691905604</v>
      </c>
      <c r="O172" s="4"/>
      <c r="P172" s="5"/>
      <c r="Q172" s="4"/>
      <c r="R172" s="5"/>
      <c r="S172" s="5">
        <f t="shared" si="52"/>
        <v>-1.1024642230359256</v>
      </c>
      <c r="T172" s="5">
        <f t="shared" si="53"/>
        <v>-0.2756160557589814</v>
      </c>
    </row>
    <row r="173" spans="1:43" ht="15" customHeight="1" x14ac:dyDescent="0.25">
      <c r="A173">
        <v>2014</v>
      </c>
      <c r="B173" t="s">
        <v>292</v>
      </c>
      <c r="C173" t="s">
        <v>98</v>
      </c>
      <c r="D173" t="s">
        <v>48</v>
      </c>
      <c r="E173" s="4">
        <v>77.88</v>
      </c>
      <c r="F173" s="4">
        <v>272</v>
      </c>
      <c r="G173" s="4">
        <v>4.72</v>
      </c>
      <c r="H173" s="5">
        <f t="shared" si="60"/>
        <v>0.1631060076050424</v>
      </c>
      <c r="I173" s="4">
        <v>22</v>
      </c>
      <c r="J173" s="5">
        <f t="shared" si="58"/>
        <v>0.25296296333766283</v>
      </c>
      <c r="K173" s="4">
        <v>35.5</v>
      </c>
      <c r="L173" s="5">
        <f>STANDARDIZE(K173,$K$307,$K$308)</f>
        <v>0.6364791495983334</v>
      </c>
      <c r="M173" s="4">
        <v>128</v>
      </c>
      <c r="N173" s="4">
        <f>(STANDARDIZE(M173,$M$307,$M$308))</f>
        <v>1.5162526531006024</v>
      </c>
      <c r="O173" s="4">
        <v>4.33</v>
      </c>
      <c r="P173" s="5">
        <f>(STANDARDIZE(O173,$O$307,$O$308))*-1</f>
        <v>0.15657621729536456</v>
      </c>
      <c r="Q173" s="4">
        <v>7.2</v>
      </c>
      <c r="R173" s="5">
        <f>(STANDARDIZE(Q173,$Q$307,$Q$308))*-1</f>
        <v>0.11715215512716808</v>
      </c>
      <c r="S173" s="5">
        <f t="shared" ref="S173:S204" si="61">H173+J173+L173+N173+P173+R173</f>
        <v>2.8425291460641735</v>
      </c>
      <c r="T173" s="5">
        <f t="shared" ref="T173:T204" si="62">AVERAGE(H173,J173,L173,N173,P173,R173)</f>
        <v>0.47375485767736225</v>
      </c>
      <c r="U173" s="9">
        <v>3</v>
      </c>
      <c r="V173" s="24">
        <v>84</v>
      </c>
      <c r="W173" s="19">
        <f>RANK(V173,$V$2:$V476,1)</f>
        <v>80</v>
      </c>
      <c r="AN173" s="9"/>
      <c r="AO173" s="10"/>
      <c r="AP173" s="11"/>
      <c r="AQ173" s="12"/>
    </row>
    <row r="174" spans="1:43" ht="15" customHeight="1" x14ac:dyDescent="0.25">
      <c r="A174">
        <v>2014</v>
      </c>
      <c r="B174" t="s">
        <v>141</v>
      </c>
      <c r="C174" t="s">
        <v>23</v>
      </c>
      <c r="D174" t="s">
        <v>142</v>
      </c>
      <c r="E174" s="4">
        <v>74</v>
      </c>
      <c r="F174" s="4">
        <v>253</v>
      </c>
      <c r="G174" s="4">
        <v>4.79</v>
      </c>
      <c r="H174" s="5">
        <f t="shared" si="60"/>
        <v>-8.0848949093438927E-2</v>
      </c>
      <c r="I174" s="4">
        <v>19</v>
      </c>
      <c r="J174" s="5">
        <f t="shared" si="58"/>
        <v>-0.18762418844712947</v>
      </c>
      <c r="K174" s="4">
        <v>34.5</v>
      </c>
      <c r="L174" s="5">
        <f>STANDARDIZE(K174,$K$307,$K$308)</f>
        <v>0.411858952253434</v>
      </c>
      <c r="M174" s="4">
        <v>114</v>
      </c>
      <c r="N174" s="4">
        <f>(STANDARDIZE(M174,$M$307,$M$308))</f>
        <v>-4.6621026569242628E-2</v>
      </c>
      <c r="O174" s="4">
        <v>4.3499999999999996</v>
      </c>
      <c r="P174" s="5">
        <f>(STANDARDIZE(O174,$O$307,$O$308))*-1</f>
        <v>7.5576049456665031E-2</v>
      </c>
      <c r="Q174" s="4">
        <v>7.2</v>
      </c>
      <c r="R174" s="5">
        <f>(STANDARDIZE(Q174,$Q$307,$Q$308))*-1</f>
        <v>0.11715215512716808</v>
      </c>
      <c r="S174" s="5">
        <f t="shared" si="61"/>
        <v>0.2894929927274561</v>
      </c>
      <c r="T174" s="5">
        <f t="shared" si="62"/>
        <v>4.8248832121242681E-2</v>
      </c>
      <c r="AN174" s="9"/>
      <c r="AO174" s="10"/>
      <c r="AP174" s="11"/>
      <c r="AQ174" s="12"/>
    </row>
    <row r="175" spans="1:43" ht="15" customHeight="1" x14ac:dyDescent="0.25">
      <c r="A175">
        <v>2014</v>
      </c>
      <c r="B175" t="s">
        <v>303</v>
      </c>
      <c r="C175" t="s">
        <v>10</v>
      </c>
      <c r="D175" t="s">
        <v>123</v>
      </c>
      <c r="E175" s="4">
        <v>75.38</v>
      </c>
      <c r="F175" s="4">
        <v>211</v>
      </c>
      <c r="G175" s="4">
        <v>4.51</v>
      </c>
      <c r="H175" s="5">
        <f t="shared" si="60"/>
        <v>0.89497087770048322</v>
      </c>
      <c r="I175" s="4"/>
      <c r="J175" s="5"/>
      <c r="K175" s="4">
        <v>39</v>
      </c>
      <c r="L175" s="5">
        <f>STANDARDIZE(K175,$K$307,$K$308)</f>
        <v>1.4226498403054813</v>
      </c>
      <c r="M175" s="4">
        <v>128</v>
      </c>
      <c r="N175" s="4">
        <f>(STANDARDIZE(M175,$M$307,$M$308))</f>
        <v>1.5162526531006024</v>
      </c>
      <c r="O175" s="4">
        <v>4.18</v>
      </c>
      <c r="P175" s="5">
        <f>(STANDARDIZE(O175,$O$307,$O$308))*-1</f>
        <v>0.76407747608562548</v>
      </c>
      <c r="Q175" s="4">
        <v>7.29</v>
      </c>
      <c r="R175" s="5">
        <f>(STANDARDIZE(Q175,$Q$307,$Q$308))*-1</f>
        <v>-0.10534785052311112</v>
      </c>
      <c r="S175" s="5">
        <f t="shared" si="61"/>
        <v>4.4926029966690821</v>
      </c>
      <c r="T175" s="5">
        <f t="shared" si="62"/>
        <v>0.89852059933381645</v>
      </c>
      <c r="U175" s="9">
        <v>4</v>
      </c>
      <c r="V175" s="24">
        <v>116</v>
      </c>
      <c r="W175" s="19">
        <f>RANK(V175,$V$2:$V478,1)</f>
        <v>110</v>
      </c>
      <c r="AN175" s="9"/>
      <c r="AO175" s="10"/>
      <c r="AP175" s="11"/>
      <c r="AQ175" s="12"/>
    </row>
    <row r="176" spans="1:43" ht="15" customHeight="1" x14ac:dyDescent="0.25">
      <c r="A176">
        <v>2014</v>
      </c>
      <c r="B176" t="s">
        <v>343</v>
      </c>
      <c r="C176" t="s">
        <v>10</v>
      </c>
      <c r="D176" t="s">
        <v>344</v>
      </c>
      <c r="E176" s="4">
        <v>70.75</v>
      </c>
      <c r="F176" s="4">
        <v>189</v>
      </c>
      <c r="G176" s="4">
        <v>4.43</v>
      </c>
      <c r="H176" s="5">
        <f t="shared" si="60"/>
        <v>1.1737765424987467</v>
      </c>
      <c r="I176" s="4">
        <v>22</v>
      </c>
      <c r="J176" s="5">
        <f>(STANDARDIZE(I176,$I$307,$I$308))</f>
        <v>0.25296296333766283</v>
      </c>
      <c r="K176" s="4"/>
      <c r="L176" s="5"/>
      <c r="M176" s="4"/>
      <c r="N176" s="4"/>
      <c r="O176" s="4"/>
      <c r="P176" s="5"/>
      <c r="Q176" s="4"/>
      <c r="R176" s="5"/>
      <c r="S176" s="5">
        <f t="shared" si="61"/>
        <v>1.4267395058364096</v>
      </c>
      <c r="T176" s="5">
        <f t="shared" si="62"/>
        <v>0.71336975291820481</v>
      </c>
      <c r="U176" s="9">
        <v>5</v>
      </c>
      <c r="V176" s="24">
        <v>170</v>
      </c>
      <c r="W176" s="19">
        <f>RANK(V176,$V$2:$V479,1)</f>
        <v>155</v>
      </c>
      <c r="AN176" s="9"/>
      <c r="AO176" s="10"/>
      <c r="AP176" s="11"/>
      <c r="AQ176" s="12"/>
    </row>
    <row r="177" spans="1:43" ht="15" customHeight="1" x14ac:dyDescent="0.25">
      <c r="A177">
        <v>2014</v>
      </c>
      <c r="B177" t="s">
        <v>424</v>
      </c>
      <c r="C177" t="s">
        <v>55</v>
      </c>
      <c r="D177" t="s">
        <v>323</v>
      </c>
      <c r="E177" s="4">
        <v>75</v>
      </c>
      <c r="F177" s="4">
        <v>218</v>
      </c>
      <c r="G177" s="4">
        <v>5</v>
      </c>
      <c r="H177" s="5">
        <f t="shared" si="60"/>
        <v>-0.81271381918887975</v>
      </c>
      <c r="I177" s="4"/>
      <c r="J177" s="5"/>
      <c r="K177" s="4">
        <v>28</v>
      </c>
      <c r="L177" s="5">
        <f t="shared" ref="L177:L205" si="63">STANDARDIZE(K177,$K$307,$K$308)</f>
        <v>-1.0481723304884121</v>
      </c>
      <c r="M177" s="4">
        <v>99</v>
      </c>
      <c r="N177" s="4">
        <f>(STANDARDIZE(M177,$M$307,$M$308))</f>
        <v>-1.7211285405012196</v>
      </c>
      <c r="O177" s="4">
        <v>4.25</v>
      </c>
      <c r="P177" s="5">
        <f>(STANDARDIZE(O177,$O$307,$O$308))*-1</f>
        <v>0.4805768886501699</v>
      </c>
      <c r="Q177" s="4">
        <v>7.07</v>
      </c>
      <c r="R177" s="5">
        <f>(STANDARDIZE(Q177,$Q$307,$Q$308))*-1</f>
        <v>0.43854105217757161</v>
      </c>
      <c r="S177" s="5">
        <f t="shared" si="61"/>
        <v>-2.6628967493507698</v>
      </c>
      <c r="T177" s="5">
        <f t="shared" si="62"/>
        <v>-0.53257934987015398</v>
      </c>
      <c r="U177" s="9">
        <v>6</v>
      </c>
      <c r="V177" s="24">
        <v>194</v>
      </c>
      <c r="W177" s="19">
        <f>RANK(V177,$V$2:$V480,1)</f>
        <v>174</v>
      </c>
      <c r="AN177" s="6"/>
      <c r="AO177" s="10"/>
      <c r="AP177" s="11"/>
      <c r="AQ177" s="12"/>
    </row>
    <row r="178" spans="1:43" ht="15" customHeight="1" x14ac:dyDescent="0.25">
      <c r="A178">
        <v>2014</v>
      </c>
      <c r="B178" t="s">
        <v>341</v>
      </c>
      <c r="C178" t="s">
        <v>70</v>
      </c>
      <c r="D178" t="s">
        <v>101</v>
      </c>
      <c r="E178" s="4">
        <v>75.75</v>
      </c>
      <c r="F178" s="4">
        <v>297</v>
      </c>
      <c r="G178" s="4">
        <v>5.03</v>
      </c>
      <c r="H178" s="5">
        <f t="shared" si="60"/>
        <v>-0.91726594348822932</v>
      </c>
      <c r="I178" s="4">
        <v>27</v>
      </c>
      <c r="J178" s="5">
        <f t="shared" ref="J178:J198" si="64">(STANDARDIZE(I178,$I$307,$I$308))</f>
        <v>0.98727488297898336</v>
      </c>
      <c r="K178" s="4">
        <v>23.5</v>
      </c>
      <c r="L178" s="5">
        <f t="shared" si="63"/>
        <v>-2.0589632185404594</v>
      </c>
      <c r="M178" s="4">
        <v>101</v>
      </c>
      <c r="N178" s="4">
        <f>(STANDARDIZE(M178,$M$307,$M$308))</f>
        <v>-1.4978608719769559</v>
      </c>
      <c r="O178" s="4"/>
      <c r="P178" s="5"/>
      <c r="Q178" s="4"/>
      <c r="R178" s="5"/>
      <c r="S178" s="5">
        <f t="shared" si="61"/>
        <v>-3.4868151510266614</v>
      </c>
      <c r="T178" s="5">
        <f t="shared" si="62"/>
        <v>-0.87170378775666535</v>
      </c>
      <c r="AN178" s="9">
        <v>7</v>
      </c>
      <c r="AO178" s="10">
        <v>251</v>
      </c>
      <c r="AP178" s="11" t="s">
        <v>496</v>
      </c>
      <c r="AQ178" s="12" t="s">
        <v>284</v>
      </c>
    </row>
    <row r="179" spans="1:43" ht="15" customHeight="1" x14ac:dyDescent="0.25">
      <c r="A179">
        <v>2014</v>
      </c>
      <c r="B179" t="s">
        <v>35</v>
      </c>
      <c r="C179" t="s">
        <v>2</v>
      </c>
      <c r="D179" t="s">
        <v>36</v>
      </c>
      <c r="E179" s="4">
        <v>77</v>
      </c>
      <c r="F179" s="4">
        <v>240</v>
      </c>
      <c r="G179" s="4">
        <v>4.6100000000000003</v>
      </c>
      <c r="H179" s="5">
        <f t="shared" si="60"/>
        <v>0.54646379670265233</v>
      </c>
      <c r="I179" s="4">
        <v>13</v>
      </c>
      <c r="J179" s="5">
        <f t="shared" si="64"/>
        <v>-1.068798492016714</v>
      </c>
      <c r="K179" s="4">
        <v>32.5</v>
      </c>
      <c r="L179" s="5">
        <f t="shared" si="63"/>
        <v>-3.7381442436364792E-2</v>
      </c>
      <c r="M179" s="4">
        <v>117</v>
      </c>
      <c r="N179" s="4">
        <f>(STANDARDIZE(M179,$M$307,$M$308))</f>
        <v>0.28828047621715275</v>
      </c>
      <c r="O179" s="4">
        <v>4.3899999999999997</v>
      </c>
      <c r="P179" s="5">
        <f>(STANDARDIZE(O179,$O$307,$O$308))*-1</f>
        <v>-8.6424286220737639E-2</v>
      </c>
      <c r="Q179" s="4">
        <v>7.33</v>
      </c>
      <c r="R179" s="5">
        <f>(STANDARDIZE(Q179,$Q$307,$Q$308))*-1</f>
        <v>-0.20423674192323543</v>
      </c>
      <c r="S179" s="5">
        <f t="shared" si="61"/>
        <v>-0.5620966896772468</v>
      </c>
      <c r="T179" s="5">
        <f t="shared" si="62"/>
        <v>-9.3682781612874466E-2</v>
      </c>
      <c r="U179" s="9">
        <v>1</v>
      </c>
      <c r="V179" s="24">
        <v>28</v>
      </c>
      <c r="W179" s="19">
        <f>RANK(V179,$V$2:$V482,1)</f>
        <v>28</v>
      </c>
      <c r="AN179" s="9"/>
      <c r="AO179" s="10"/>
      <c r="AP179" s="11"/>
      <c r="AQ179" s="12"/>
    </row>
    <row r="180" spans="1:43" ht="15" customHeight="1" x14ac:dyDescent="0.25">
      <c r="A180">
        <v>2014</v>
      </c>
      <c r="B180" t="s">
        <v>232</v>
      </c>
      <c r="C180" t="s">
        <v>10</v>
      </c>
      <c r="D180" t="s">
        <v>233</v>
      </c>
      <c r="E180" s="4">
        <v>70.5</v>
      </c>
      <c r="F180" s="4">
        <v>180</v>
      </c>
      <c r="G180" s="4">
        <v>4.4400000000000004</v>
      </c>
      <c r="H180" s="5">
        <f t="shared" si="60"/>
        <v>1.1389258343989614</v>
      </c>
      <c r="I180" s="4">
        <v>9</v>
      </c>
      <c r="J180" s="5">
        <f t="shared" si="64"/>
        <v>-1.6562480277297704</v>
      </c>
      <c r="K180" s="4">
        <v>39</v>
      </c>
      <c r="L180" s="5">
        <f t="shared" si="63"/>
        <v>1.4226498403054813</v>
      </c>
      <c r="M180" s="4"/>
      <c r="N180" s="4"/>
      <c r="O180" s="4">
        <v>4.1900000000000004</v>
      </c>
      <c r="P180" s="5">
        <f>(STANDARDIZE(O180,$O$307,$O$308))*-1</f>
        <v>0.72357739216627215</v>
      </c>
      <c r="Q180" s="4">
        <v>6.81</v>
      </c>
      <c r="R180" s="5">
        <f>(STANDARDIZE(Q180,$Q$307,$Q$308))*-1</f>
        <v>1.0813188462783809</v>
      </c>
      <c r="S180" s="5">
        <f t="shared" si="61"/>
        <v>2.7102238854193255</v>
      </c>
      <c r="T180" s="5">
        <f t="shared" si="62"/>
        <v>0.54204477708386511</v>
      </c>
      <c r="U180" s="9">
        <v>6</v>
      </c>
      <c r="V180" s="24">
        <v>184</v>
      </c>
      <c r="W180" s="19">
        <f>RANK(V180,$V$2:$V483,1)</f>
        <v>165</v>
      </c>
      <c r="AN180" s="9">
        <v>6</v>
      </c>
      <c r="AO180" s="10">
        <v>180</v>
      </c>
      <c r="AP180" s="11" t="s">
        <v>497</v>
      </c>
      <c r="AQ180" s="12" t="s">
        <v>487</v>
      </c>
    </row>
    <row r="181" spans="1:43" ht="15" customHeight="1" x14ac:dyDescent="0.25">
      <c r="A181">
        <v>2014</v>
      </c>
      <c r="B181" t="s">
        <v>260</v>
      </c>
      <c r="C181" t="s">
        <v>26</v>
      </c>
      <c r="D181" t="s">
        <v>58</v>
      </c>
      <c r="E181" s="4">
        <v>72.13</v>
      </c>
      <c r="F181" s="4">
        <v>207</v>
      </c>
      <c r="G181" s="4">
        <v>4.7</v>
      </c>
      <c r="H181" s="5">
        <f t="shared" si="60"/>
        <v>0.23280742380460673</v>
      </c>
      <c r="I181" s="4">
        <v>24</v>
      </c>
      <c r="J181" s="5">
        <f t="shared" si="64"/>
        <v>0.54668773119419101</v>
      </c>
      <c r="K181" s="4">
        <v>36.5</v>
      </c>
      <c r="L181" s="5">
        <f t="shared" si="63"/>
        <v>0.86109934694323276</v>
      </c>
      <c r="M181" s="4">
        <v>126</v>
      </c>
      <c r="N181" s="4">
        <f t="shared" ref="N181:N203" si="65">(STANDARDIZE(M181,$M$307,$M$308))</f>
        <v>1.2929849845763388</v>
      </c>
      <c r="O181" s="4"/>
      <c r="P181" s="5"/>
      <c r="Q181" s="4"/>
      <c r="R181" s="5"/>
      <c r="S181" s="5">
        <f t="shared" si="61"/>
        <v>2.9335794865183695</v>
      </c>
      <c r="T181" s="5">
        <f t="shared" si="62"/>
        <v>0.73339487162959238</v>
      </c>
      <c r="AN181" s="9"/>
      <c r="AO181" s="10"/>
      <c r="AP181" s="11"/>
      <c r="AQ181" s="12"/>
    </row>
    <row r="182" spans="1:43" ht="15" customHeight="1" x14ac:dyDescent="0.25">
      <c r="A182">
        <v>2014</v>
      </c>
      <c r="B182" t="s">
        <v>223</v>
      </c>
      <c r="C182" t="s">
        <v>70</v>
      </c>
      <c r="D182" t="s">
        <v>12</v>
      </c>
      <c r="E182" s="4">
        <v>74.5</v>
      </c>
      <c r="F182" s="4">
        <v>290</v>
      </c>
      <c r="G182" s="4">
        <v>5.0999999999999996</v>
      </c>
      <c r="H182" s="5">
        <f t="shared" si="60"/>
        <v>-1.1612209001867075</v>
      </c>
      <c r="I182" s="4">
        <v>20</v>
      </c>
      <c r="J182" s="5">
        <f t="shared" si="64"/>
        <v>-4.0761804518865366E-2</v>
      </c>
      <c r="K182" s="4">
        <v>29.5</v>
      </c>
      <c r="L182" s="5">
        <f t="shared" si="63"/>
        <v>-0.71124203447106293</v>
      </c>
      <c r="M182" s="4">
        <v>108</v>
      </c>
      <c r="N182" s="4">
        <f t="shared" si="65"/>
        <v>-0.71642403214203332</v>
      </c>
      <c r="O182" s="4">
        <v>4.33</v>
      </c>
      <c r="P182" s="5">
        <f>(STANDARDIZE(O182,$O$307,$O$308))*-1</f>
        <v>0.15657621729536456</v>
      </c>
      <c r="Q182" s="4">
        <v>7.23</v>
      </c>
      <c r="R182" s="5">
        <f>(STANDARDIZE(Q182,$Q$307,$Q$308))*-1</f>
        <v>4.2985486577074281E-2</v>
      </c>
      <c r="S182" s="5">
        <f t="shared" si="61"/>
        <v>-2.4300870674462303</v>
      </c>
      <c r="T182" s="5">
        <f t="shared" si="62"/>
        <v>-0.40501451124103838</v>
      </c>
      <c r="AN182" s="9">
        <v>5</v>
      </c>
      <c r="AO182" s="10">
        <v>149</v>
      </c>
      <c r="AP182" s="11" t="s">
        <v>498</v>
      </c>
      <c r="AQ182" s="12" t="s">
        <v>9</v>
      </c>
    </row>
    <row r="183" spans="1:43" ht="15" customHeight="1" x14ac:dyDescent="0.25">
      <c r="A183">
        <v>2014</v>
      </c>
      <c r="B183" t="s">
        <v>437</v>
      </c>
      <c r="C183" t="s">
        <v>98</v>
      </c>
      <c r="D183" t="s">
        <v>438</v>
      </c>
      <c r="E183" s="4">
        <v>77</v>
      </c>
      <c r="F183" s="4">
        <v>266</v>
      </c>
      <c r="G183" s="4">
        <v>4.97</v>
      </c>
      <c r="H183" s="5">
        <f t="shared" si="60"/>
        <v>-0.70816169488953018</v>
      </c>
      <c r="I183" s="4">
        <v>31</v>
      </c>
      <c r="J183" s="5">
        <f t="shared" si="64"/>
        <v>1.5747244186920397</v>
      </c>
      <c r="K183" s="4">
        <v>34</v>
      </c>
      <c r="L183" s="5">
        <f t="shared" si="63"/>
        <v>0.29954885358098426</v>
      </c>
      <c r="M183" s="4">
        <v>113</v>
      </c>
      <c r="N183" s="4">
        <f t="shared" si="65"/>
        <v>-0.15825486083137441</v>
      </c>
      <c r="O183" s="4"/>
      <c r="P183" s="5"/>
      <c r="Q183" s="4">
        <v>7.11</v>
      </c>
      <c r="R183" s="5">
        <f>(STANDARDIZE(Q183,$Q$307,$Q$308))*-1</f>
        <v>0.33965216077744725</v>
      </c>
      <c r="S183" s="5">
        <f t="shared" si="61"/>
        <v>1.3475088773295665</v>
      </c>
      <c r="T183" s="5">
        <f t="shared" si="62"/>
        <v>0.26950177546591331</v>
      </c>
      <c r="AN183" s="9"/>
      <c r="AO183" s="10"/>
      <c r="AP183" s="11"/>
      <c r="AQ183" s="12"/>
    </row>
    <row r="184" spans="1:43" ht="15" customHeight="1" x14ac:dyDescent="0.25">
      <c r="A184">
        <v>2014</v>
      </c>
      <c r="B184" t="s">
        <v>326</v>
      </c>
      <c r="C184" t="s">
        <v>2</v>
      </c>
      <c r="D184" t="s">
        <v>34</v>
      </c>
      <c r="E184" s="4">
        <v>74</v>
      </c>
      <c r="F184" s="4">
        <v>198</v>
      </c>
      <c r="G184" s="4">
        <v>4.4800000000000004</v>
      </c>
      <c r="H184" s="5">
        <f t="shared" si="60"/>
        <v>0.99952300199982969</v>
      </c>
      <c r="I184" s="4">
        <v>8</v>
      </c>
      <c r="J184" s="5">
        <f t="shared" si="64"/>
        <v>-1.8031104116580345</v>
      </c>
      <c r="K184" s="4">
        <v>33</v>
      </c>
      <c r="L184" s="5">
        <f t="shared" si="63"/>
        <v>7.4928656236084898E-2</v>
      </c>
      <c r="M184" s="4">
        <v>121</v>
      </c>
      <c r="N184" s="4">
        <f t="shared" si="65"/>
        <v>0.73481581326567991</v>
      </c>
      <c r="O184" s="4">
        <v>4.32</v>
      </c>
      <c r="P184" s="5">
        <f>(STANDARDIZE(O184,$O$307,$O$308))*-1</f>
        <v>0.19707630121471434</v>
      </c>
      <c r="Q184" s="4">
        <v>6.68</v>
      </c>
      <c r="R184" s="5">
        <f>(STANDARDIZE(Q184,$Q$307,$Q$308))*-1</f>
        <v>1.4027077433287845</v>
      </c>
      <c r="S184" s="5">
        <f t="shared" si="61"/>
        <v>1.6059411043870588</v>
      </c>
      <c r="T184" s="5">
        <f t="shared" si="62"/>
        <v>0.26765685073117645</v>
      </c>
      <c r="U184" s="9">
        <v>4</v>
      </c>
      <c r="V184" s="24">
        <v>123</v>
      </c>
      <c r="W184" s="19">
        <f>RANK(V184,$V$2:$V487,1)</f>
        <v>117</v>
      </c>
      <c r="AN184" s="9"/>
      <c r="AO184" s="10"/>
      <c r="AP184" s="11"/>
      <c r="AQ184" s="12"/>
    </row>
    <row r="185" spans="1:43" ht="15" customHeight="1" x14ac:dyDescent="0.25">
      <c r="A185">
        <v>2014</v>
      </c>
      <c r="B185" t="s">
        <v>334</v>
      </c>
      <c r="C185" t="s">
        <v>23</v>
      </c>
      <c r="D185" t="s">
        <v>142</v>
      </c>
      <c r="E185" s="4">
        <v>72.5</v>
      </c>
      <c r="F185" s="4">
        <v>232</v>
      </c>
      <c r="G185" s="4">
        <v>4.51</v>
      </c>
      <c r="H185" s="5">
        <f t="shared" si="60"/>
        <v>0.89497087770048322</v>
      </c>
      <c r="I185" s="4">
        <v>28</v>
      </c>
      <c r="J185" s="5">
        <f t="shared" si="64"/>
        <v>1.1341372669072474</v>
      </c>
      <c r="K185" s="4">
        <v>39</v>
      </c>
      <c r="L185" s="5">
        <f t="shared" si="63"/>
        <v>1.4226498403054813</v>
      </c>
      <c r="M185" s="4">
        <v>127</v>
      </c>
      <c r="N185" s="4">
        <f t="shared" si="65"/>
        <v>1.4046188188384707</v>
      </c>
      <c r="O185" s="4">
        <v>4.0199999999999996</v>
      </c>
      <c r="P185" s="5">
        <f>(STANDARDIZE(O185,$O$307,$O$308))*-1</f>
        <v>1.4120788187952362</v>
      </c>
      <c r="Q185" s="4">
        <v>6.92</v>
      </c>
      <c r="R185" s="5">
        <f>(STANDARDIZE(Q185,$Q$307,$Q$308))*-1</f>
        <v>0.80937439492803842</v>
      </c>
      <c r="S185" s="5">
        <f t="shared" si="61"/>
        <v>7.077830017474958</v>
      </c>
      <c r="T185" s="5">
        <f t="shared" si="62"/>
        <v>1.1796383362458263</v>
      </c>
      <c r="U185" s="9">
        <v>4</v>
      </c>
      <c r="V185" s="24">
        <v>132</v>
      </c>
      <c r="W185" s="19">
        <f>RANK(V185,$V$2:$V488,1)</f>
        <v>125</v>
      </c>
      <c r="AN185" s="6"/>
      <c r="AO185" s="10"/>
      <c r="AP185" s="11"/>
      <c r="AQ185" s="12"/>
    </row>
    <row r="186" spans="1:43" ht="15" customHeight="1" x14ac:dyDescent="0.25">
      <c r="A186">
        <v>2014</v>
      </c>
      <c r="B186" t="s">
        <v>168</v>
      </c>
      <c r="C186" t="s">
        <v>23</v>
      </c>
      <c r="D186" t="s">
        <v>107</v>
      </c>
      <c r="E186" s="4">
        <v>74.25</v>
      </c>
      <c r="F186" s="4">
        <v>248</v>
      </c>
      <c r="G186" s="4">
        <v>4.7</v>
      </c>
      <c r="H186" s="5">
        <f t="shared" si="60"/>
        <v>0.23280742380460673</v>
      </c>
      <c r="I186" s="4">
        <v>30</v>
      </c>
      <c r="J186" s="5">
        <f t="shared" si="64"/>
        <v>1.4278620347637756</v>
      </c>
      <c r="K186" s="4">
        <v>36</v>
      </c>
      <c r="L186" s="5">
        <f t="shared" si="63"/>
        <v>0.74878924827078308</v>
      </c>
      <c r="M186" s="4">
        <v>120</v>
      </c>
      <c r="N186" s="4">
        <f t="shared" si="65"/>
        <v>0.6231819790035481</v>
      </c>
      <c r="O186" s="4"/>
      <c r="P186" s="5"/>
      <c r="Q186" s="4"/>
      <c r="R186" s="5"/>
      <c r="S186" s="5">
        <f t="shared" si="61"/>
        <v>3.0326406858427135</v>
      </c>
      <c r="T186" s="5">
        <f t="shared" si="62"/>
        <v>0.75816017146067838</v>
      </c>
      <c r="U186" s="9">
        <v>4</v>
      </c>
      <c r="V186" s="24">
        <v>126</v>
      </c>
      <c r="W186" s="19">
        <f>RANK(V186,$V$2:$V489,1)</f>
        <v>119</v>
      </c>
      <c r="AN186" s="9"/>
      <c r="AO186" s="10"/>
      <c r="AP186" s="11"/>
      <c r="AQ186" s="12"/>
    </row>
    <row r="187" spans="1:43" ht="15" customHeight="1" x14ac:dyDescent="0.25">
      <c r="A187">
        <v>2014</v>
      </c>
      <c r="B187" t="s">
        <v>285</v>
      </c>
      <c r="C187" t="s">
        <v>23</v>
      </c>
      <c r="D187" t="s">
        <v>286</v>
      </c>
      <c r="E187" s="4">
        <v>74.63</v>
      </c>
      <c r="F187" s="4">
        <v>251</v>
      </c>
      <c r="G187" s="4">
        <v>4.6500000000000004</v>
      </c>
      <c r="H187" s="5">
        <f t="shared" si="60"/>
        <v>0.40706096430352062</v>
      </c>
      <c r="I187" s="4">
        <v>23</v>
      </c>
      <c r="J187" s="5">
        <f t="shared" si="64"/>
        <v>0.39982534726592694</v>
      </c>
      <c r="K187" s="4">
        <v>40</v>
      </c>
      <c r="L187" s="5">
        <f t="shared" si="63"/>
        <v>1.6472700376503806</v>
      </c>
      <c r="M187" s="4">
        <v>127</v>
      </c>
      <c r="N187" s="4">
        <f t="shared" si="65"/>
        <v>1.4046188188384707</v>
      </c>
      <c r="O187" s="4">
        <v>4.18</v>
      </c>
      <c r="P187" s="5">
        <f>(STANDARDIZE(O187,$O$307,$O$308))*-1</f>
        <v>0.76407747608562548</v>
      </c>
      <c r="Q187" s="4">
        <v>7.08</v>
      </c>
      <c r="R187" s="5">
        <f>(STANDARDIZE(Q187,$Q$307,$Q$308))*-1</f>
        <v>0.41381882932754105</v>
      </c>
      <c r="S187" s="5">
        <f t="shared" si="61"/>
        <v>5.0366714734714657</v>
      </c>
      <c r="T187" s="5">
        <f t="shared" si="62"/>
        <v>0.83944524557857758</v>
      </c>
      <c r="U187" s="9">
        <v>1</v>
      </c>
      <c r="V187" s="24">
        <v>5</v>
      </c>
      <c r="W187" s="19">
        <f>RANK(V187,$V$2:$V490,1)</f>
        <v>5</v>
      </c>
      <c r="AN187" s="9">
        <v>7</v>
      </c>
      <c r="AO187" s="10">
        <v>227</v>
      </c>
      <c r="AP187" s="11" t="s">
        <v>499</v>
      </c>
      <c r="AQ187" s="12" t="s">
        <v>378</v>
      </c>
    </row>
    <row r="188" spans="1:43" ht="15" customHeight="1" x14ac:dyDescent="0.25">
      <c r="A188">
        <v>2014</v>
      </c>
      <c r="B188" t="s">
        <v>400</v>
      </c>
      <c r="C188" t="s">
        <v>70</v>
      </c>
      <c r="D188" t="s">
        <v>401</v>
      </c>
      <c r="E188" s="4">
        <v>74.63</v>
      </c>
      <c r="F188" s="4">
        <v>304</v>
      </c>
      <c r="G188" s="4">
        <v>5.03</v>
      </c>
      <c r="H188" s="5">
        <f t="shared" si="60"/>
        <v>-0.91726594348822932</v>
      </c>
      <c r="I188" s="4">
        <v>28</v>
      </c>
      <c r="J188" s="5">
        <f t="shared" si="64"/>
        <v>1.1341372669072474</v>
      </c>
      <c r="K188" s="4">
        <v>29</v>
      </c>
      <c r="L188" s="5">
        <f t="shared" si="63"/>
        <v>-0.82355213314351261</v>
      </c>
      <c r="M188" s="4">
        <v>111</v>
      </c>
      <c r="N188" s="4">
        <f t="shared" si="65"/>
        <v>-0.38152252935563802</v>
      </c>
      <c r="O188" s="4">
        <v>4.76</v>
      </c>
      <c r="P188" s="5">
        <f>(STANDARDIZE(O188,$O$307,$O$308))*-1</f>
        <v>-1.5849273912367114</v>
      </c>
      <c r="Q188" s="4">
        <v>7.83</v>
      </c>
      <c r="R188" s="5">
        <f>(STANDARDIZE(Q188,$Q$307,$Q$308))*-1</f>
        <v>-1.4403478844247886</v>
      </c>
      <c r="S188" s="5">
        <f t="shared" si="61"/>
        <v>-4.0134786147416328</v>
      </c>
      <c r="T188" s="5">
        <f t="shared" si="62"/>
        <v>-0.6689131024569388</v>
      </c>
      <c r="U188" s="9">
        <v>3</v>
      </c>
      <c r="V188" s="24">
        <v>85</v>
      </c>
      <c r="W188" s="19">
        <f>RANK(V188,$V$2:$V491,1)</f>
        <v>81</v>
      </c>
      <c r="AN188" s="9"/>
      <c r="AO188" s="10"/>
      <c r="AP188" s="11"/>
      <c r="AQ188" s="12"/>
    </row>
    <row r="189" spans="1:43" ht="15" customHeight="1" x14ac:dyDescent="0.25">
      <c r="A189">
        <v>2014</v>
      </c>
      <c r="B189" t="s">
        <v>138</v>
      </c>
      <c r="C189" t="s">
        <v>98</v>
      </c>
      <c r="D189" t="s">
        <v>67</v>
      </c>
      <c r="E189" s="4">
        <v>76</v>
      </c>
      <c r="F189" s="4">
        <v>273</v>
      </c>
      <c r="G189" s="4">
        <v>4.92</v>
      </c>
      <c r="H189" s="5">
        <f t="shared" si="60"/>
        <v>-0.53390815439061634</v>
      </c>
      <c r="I189" s="4">
        <v>22</v>
      </c>
      <c r="J189" s="5">
        <f t="shared" si="64"/>
        <v>0.25296296333766283</v>
      </c>
      <c r="K189" s="4">
        <v>31</v>
      </c>
      <c r="L189" s="5">
        <f t="shared" si="63"/>
        <v>-0.3743117384537139</v>
      </c>
      <c r="M189" s="4">
        <v>113</v>
      </c>
      <c r="N189" s="4">
        <f t="shared" si="65"/>
        <v>-0.15825486083137441</v>
      </c>
      <c r="O189" s="4">
        <v>4.45</v>
      </c>
      <c r="P189" s="5">
        <f>(STANDARDIZE(O189,$O$307,$O$308))*-1</f>
        <v>-0.32942478973684347</v>
      </c>
      <c r="Q189" s="4">
        <v>6.83</v>
      </c>
      <c r="R189" s="5">
        <f>(STANDARDIZE(Q189,$Q$307,$Q$308))*-1</f>
        <v>1.0318744005783176</v>
      </c>
      <c r="S189" s="5">
        <f t="shared" si="61"/>
        <v>-0.11106217949656783</v>
      </c>
      <c r="T189" s="5">
        <f t="shared" si="62"/>
        <v>-1.851036324942797E-2</v>
      </c>
      <c r="U189" s="9">
        <v>2</v>
      </c>
      <c r="V189" s="24">
        <v>60</v>
      </c>
      <c r="W189" s="19">
        <f>RANK(V189,$V$2:$V492,1)</f>
        <v>59</v>
      </c>
      <c r="AN189" s="6"/>
      <c r="AO189" s="10"/>
      <c r="AP189" s="11"/>
      <c r="AQ189" s="12"/>
    </row>
    <row r="190" spans="1:43" ht="15" customHeight="1" x14ac:dyDescent="0.25">
      <c r="A190">
        <v>2014</v>
      </c>
      <c r="B190" t="s">
        <v>173</v>
      </c>
      <c r="C190" t="s">
        <v>10</v>
      </c>
      <c r="D190" t="s">
        <v>155</v>
      </c>
      <c r="E190" s="4">
        <v>71.75</v>
      </c>
      <c r="F190" s="4">
        <v>190</v>
      </c>
      <c r="G190" s="4">
        <v>4.49</v>
      </c>
      <c r="H190" s="5">
        <f t="shared" si="60"/>
        <v>0.96467229390004761</v>
      </c>
      <c r="I190" s="4">
        <v>12</v>
      </c>
      <c r="J190" s="5">
        <f t="shared" si="64"/>
        <v>-1.2156608759449781</v>
      </c>
      <c r="K190" s="4">
        <v>38.5</v>
      </c>
      <c r="L190" s="5">
        <f t="shared" si="63"/>
        <v>1.3103397416330316</v>
      </c>
      <c r="M190" s="4">
        <v>127</v>
      </c>
      <c r="N190" s="4">
        <f t="shared" si="65"/>
        <v>1.4046188188384707</v>
      </c>
      <c r="O190" s="4">
        <v>4.1900000000000004</v>
      </c>
      <c r="P190" s="5">
        <f>(STANDARDIZE(O190,$O$307,$O$308))*-1</f>
        <v>0.72357739216627215</v>
      </c>
      <c r="Q190" s="4">
        <v>6.9</v>
      </c>
      <c r="R190" s="5">
        <f>(STANDARDIZE(Q190,$Q$307,$Q$308))*-1</f>
        <v>0.85881884062809943</v>
      </c>
      <c r="S190" s="5">
        <f t="shared" si="61"/>
        <v>4.0463662112209438</v>
      </c>
      <c r="T190" s="5">
        <f t="shared" si="62"/>
        <v>0.674394368536824</v>
      </c>
      <c r="U190" s="9">
        <v>1</v>
      </c>
      <c r="V190" s="24">
        <v>14</v>
      </c>
      <c r="W190" s="19">
        <f>RANK(V190,$V$2:$V493,1)</f>
        <v>14</v>
      </c>
      <c r="AN190" s="9"/>
      <c r="AO190" s="10"/>
      <c r="AP190" s="11"/>
      <c r="AQ190" s="12"/>
    </row>
    <row r="191" spans="1:43" ht="15" customHeight="1" x14ac:dyDescent="0.25">
      <c r="A191">
        <v>2014</v>
      </c>
      <c r="B191" t="s">
        <v>410</v>
      </c>
      <c r="C191" t="s">
        <v>23</v>
      </c>
      <c r="D191" t="s">
        <v>217</v>
      </c>
      <c r="E191" s="4">
        <v>75.13</v>
      </c>
      <c r="F191" s="4">
        <v>243</v>
      </c>
      <c r="G191" s="4">
        <v>4.71</v>
      </c>
      <c r="H191" s="5">
        <f t="shared" si="60"/>
        <v>0.19795671570482457</v>
      </c>
      <c r="I191" s="4">
        <v>21</v>
      </c>
      <c r="J191" s="5">
        <f t="shared" si="64"/>
        <v>0.10610057940939874</v>
      </c>
      <c r="K191" s="4">
        <v>32.5</v>
      </c>
      <c r="L191" s="5">
        <f t="shared" si="63"/>
        <v>-3.7381442436364792E-2</v>
      </c>
      <c r="M191" s="4">
        <v>111</v>
      </c>
      <c r="N191" s="4">
        <f t="shared" si="65"/>
        <v>-0.38152252935563802</v>
      </c>
      <c r="O191" s="4">
        <v>4.2</v>
      </c>
      <c r="P191" s="5">
        <f>(STANDARDIZE(O191,$O$307,$O$308))*-1</f>
        <v>0.68307730824692237</v>
      </c>
      <c r="Q191" s="4">
        <v>7.22</v>
      </c>
      <c r="R191" s="5">
        <f>(STANDARDIZE(Q191,$Q$307,$Q$308))*-1</f>
        <v>6.7707709427107007E-2</v>
      </c>
      <c r="S191" s="5">
        <f t="shared" si="61"/>
        <v>0.63593834099624991</v>
      </c>
      <c r="T191" s="5">
        <f t="shared" si="62"/>
        <v>0.10598972349937498</v>
      </c>
      <c r="U191" s="9">
        <v>2</v>
      </c>
      <c r="V191" s="24">
        <v>40</v>
      </c>
      <c r="W191" s="19">
        <f>RANK(V191,$V$2:$V494,1)</f>
        <v>39</v>
      </c>
      <c r="AN191" s="9"/>
      <c r="AO191" s="10"/>
      <c r="AP191" s="11"/>
      <c r="AQ191" s="12"/>
    </row>
    <row r="192" spans="1:43" ht="15" customHeight="1" x14ac:dyDescent="0.25">
      <c r="A192">
        <v>2014</v>
      </c>
      <c r="B192" t="s">
        <v>369</v>
      </c>
      <c r="C192" t="s">
        <v>16</v>
      </c>
      <c r="D192" t="s">
        <v>128</v>
      </c>
      <c r="E192" s="4">
        <v>69.5</v>
      </c>
      <c r="F192" s="4">
        <v>201</v>
      </c>
      <c r="G192" s="4">
        <v>4.51</v>
      </c>
      <c r="H192" s="5">
        <f t="shared" si="60"/>
        <v>0.89497087770048322</v>
      </c>
      <c r="I192" s="4">
        <v>15</v>
      </c>
      <c r="J192" s="5">
        <f t="shared" si="64"/>
        <v>-0.77507372416018583</v>
      </c>
      <c r="K192" s="4">
        <v>41.5</v>
      </c>
      <c r="L192" s="5">
        <f t="shared" si="63"/>
        <v>1.9842003336677296</v>
      </c>
      <c r="M192" s="4">
        <v>134</v>
      </c>
      <c r="N192" s="4">
        <f t="shared" si="65"/>
        <v>2.1860556586733932</v>
      </c>
      <c r="O192" s="4"/>
      <c r="P192" s="5"/>
      <c r="Q192" s="4"/>
      <c r="R192" s="5"/>
      <c r="S192" s="5">
        <f t="shared" si="61"/>
        <v>4.2901531458814208</v>
      </c>
      <c r="T192" s="5">
        <f t="shared" si="62"/>
        <v>1.0725382864703552</v>
      </c>
      <c r="U192" s="9">
        <v>6</v>
      </c>
      <c r="V192" s="24">
        <v>186</v>
      </c>
      <c r="W192" s="19">
        <f>RANK(V192,$V$2:$V495,1)</f>
        <v>167</v>
      </c>
      <c r="AN192" s="9"/>
      <c r="AO192" s="10"/>
      <c r="AP192" s="11"/>
      <c r="AQ192" s="12"/>
    </row>
    <row r="193" spans="1:43" ht="15" customHeight="1" x14ac:dyDescent="0.25">
      <c r="A193">
        <v>2014</v>
      </c>
      <c r="B193" t="s">
        <v>333</v>
      </c>
      <c r="C193" t="s">
        <v>16</v>
      </c>
      <c r="D193" t="s">
        <v>228</v>
      </c>
      <c r="E193" s="4">
        <v>67.38</v>
      </c>
      <c r="F193" s="4">
        <v>195</v>
      </c>
      <c r="G193" s="4">
        <v>4.46</v>
      </c>
      <c r="H193" s="5">
        <f t="shared" si="60"/>
        <v>1.0692244181993971</v>
      </c>
      <c r="I193" s="4">
        <v>23</v>
      </c>
      <c r="J193" s="5">
        <f t="shared" si="64"/>
        <v>0.39982534726592694</v>
      </c>
      <c r="K193" s="4">
        <v>35.5</v>
      </c>
      <c r="L193" s="5">
        <f t="shared" si="63"/>
        <v>0.6364791495983334</v>
      </c>
      <c r="M193" s="4">
        <v>123</v>
      </c>
      <c r="N193" s="4">
        <f t="shared" si="65"/>
        <v>0.95808348178994351</v>
      </c>
      <c r="O193" s="4">
        <v>4.3</v>
      </c>
      <c r="P193" s="5">
        <f t="shared" ref="P193:P200" si="66">(STANDARDIZE(O193,$O$307,$O$308))*-1</f>
        <v>0.27807646905341749</v>
      </c>
      <c r="Q193" s="4">
        <v>7.08</v>
      </c>
      <c r="R193" s="5">
        <f t="shared" ref="R193:R200" si="67">(STANDARDIZE(Q193,$Q$307,$Q$308))*-1</f>
        <v>0.41381882932754105</v>
      </c>
      <c r="S193" s="5">
        <f t="shared" si="61"/>
        <v>3.755507695234559</v>
      </c>
      <c r="T193" s="5">
        <f t="shared" si="62"/>
        <v>0.62591794920575983</v>
      </c>
      <c r="AN193" s="9"/>
      <c r="AO193" s="10"/>
      <c r="AP193" s="11"/>
      <c r="AQ193" s="12"/>
    </row>
    <row r="194" spans="1:43" ht="15" customHeight="1" x14ac:dyDescent="0.25">
      <c r="A194">
        <v>2014</v>
      </c>
      <c r="B194" t="s">
        <v>254</v>
      </c>
      <c r="C194" t="s">
        <v>10</v>
      </c>
      <c r="D194" t="s">
        <v>36</v>
      </c>
      <c r="E194" s="4">
        <v>68</v>
      </c>
      <c r="F194" s="4">
        <v>184</v>
      </c>
      <c r="G194" s="4">
        <v>4.55</v>
      </c>
      <c r="H194" s="5">
        <f t="shared" si="60"/>
        <v>0.75556804530135147</v>
      </c>
      <c r="I194" s="4">
        <v>14</v>
      </c>
      <c r="J194" s="5">
        <f t="shared" si="64"/>
        <v>-0.92193610808844995</v>
      </c>
      <c r="K194" s="4">
        <v>37.5</v>
      </c>
      <c r="L194" s="5">
        <f t="shared" si="63"/>
        <v>1.0857195442881322</v>
      </c>
      <c r="M194" s="4">
        <v>123</v>
      </c>
      <c r="N194" s="4">
        <f t="shared" si="65"/>
        <v>0.95808348178994351</v>
      </c>
      <c r="O194" s="4">
        <v>4.4000000000000004</v>
      </c>
      <c r="P194" s="5">
        <f t="shared" si="66"/>
        <v>-0.126924370140091</v>
      </c>
      <c r="Q194" s="4">
        <v>7.26</v>
      </c>
      <c r="R194" s="5">
        <f t="shared" si="67"/>
        <v>-3.1181181973017318E-2</v>
      </c>
      <c r="S194" s="5">
        <f t="shared" si="61"/>
        <v>1.719329411177869</v>
      </c>
      <c r="T194" s="5">
        <f t="shared" si="62"/>
        <v>0.28655490186297816</v>
      </c>
      <c r="U194" s="9">
        <v>2</v>
      </c>
      <c r="V194" s="24">
        <v>41</v>
      </c>
      <c r="W194" s="19">
        <f>RANK(V194,$V$2:$V497,1)</f>
        <v>40</v>
      </c>
      <c r="AN194" s="9"/>
      <c r="AO194" s="10"/>
      <c r="AP194" s="11"/>
      <c r="AQ194" s="12"/>
    </row>
    <row r="195" spans="1:43" ht="15" customHeight="1" x14ac:dyDescent="0.25">
      <c r="A195">
        <v>2014</v>
      </c>
      <c r="B195" t="s">
        <v>29</v>
      </c>
      <c r="C195" t="s">
        <v>31</v>
      </c>
      <c r="D195" t="s">
        <v>30</v>
      </c>
      <c r="E195" s="4">
        <v>73.38</v>
      </c>
      <c r="F195" s="4">
        <v>237</v>
      </c>
      <c r="G195" s="4">
        <v>4.6399999999999997</v>
      </c>
      <c r="H195" s="5">
        <f t="shared" si="60"/>
        <v>0.44191167240330587</v>
      </c>
      <c r="I195" s="4">
        <v>22</v>
      </c>
      <c r="J195" s="5">
        <f t="shared" si="64"/>
        <v>0.25296296333766283</v>
      </c>
      <c r="K195" s="4">
        <v>35</v>
      </c>
      <c r="L195" s="5">
        <f t="shared" si="63"/>
        <v>0.52416905092588373</v>
      </c>
      <c r="M195" s="4">
        <v>123</v>
      </c>
      <c r="N195" s="4">
        <f t="shared" si="65"/>
        <v>0.95808348178994351</v>
      </c>
      <c r="O195" s="4">
        <v>4.3499999999999996</v>
      </c>
      <c r="P195" s="5">
        <f t="shared" si="66"/>
        <v>7.5576049456665031E-2</v>
      </c>
      <c r="Q195" s="4">
        <v>7.24</v>
      </c>
      <c r="R195" s="5">
        <f t="shared" si="67"/>
        <v>1.8263263727043746E-2</v>
      </c>
      <c r="S195" s="5">
        <f t="shared" si="61"/>
        <v>2.2709664816405044</v>
      </c>
      <c r="T195" s="5">
        <f t="shared" si="62"/>
        <v>0.37849441360675073</v>
      </c>
      <c r="U195" s="9">
        <v>5</v>
      </c>
      <c r="V195" s="24">
        <v>156</v>
      </c>
      <c r="W195" s="19">
        <f>RANK(V195,$V$2:$V498,1)</f>
        <v>146</v>
      </c>
      <c r="AN195" s="9">
        <v>6</v>
      </c>
      <c r="AO195" s="10">
        <v>200</v>
      </c>
      <c r="AP195" s="11" t="s">
        <v>500</v>
      </c>
      <c r="AQ195" s="12" t="s">
        <v>501</v>
      </c>
    </row>
    <row r="196" spans="1:43" ht="15" customHeight="1" x14ac:dyDescent="0.25">
      <c r="A196">
        <v>2014</v>
      </c>
      <c r="B196" t="s">
        <v>423</v>
      </c>
      <c r="C196" t="s">
        <v>98</v>
      </c>
      <c r="D196" t="s">
        <v>158</v>
      </c>
      <c r="E196" s="4">
        <v>78</v>
      </c>
      <c r="F196" s="4">
        <v>252</v>
      </c>
      <c r="G196" s="4">
        <v>4.58</v>
      </c>
      <c r="H196" s="5">
        <f t="shared" si="60"/>
        <v>0.6510159210020019</v>
      </c>
      <c r="I196" s="4">
        <v>17</v>
      </c>
      <c r="J196" s="5">
        <f t="shared" si="64"/>
        <v>-0.48134895630365765</v>
      </c>
      <c r="K196" s="4">
        <v>36.5</v>
      </c>
      <c r="L196" s="5">
        <f t="shared" si="63"/>
        <v>0.86109934694323276</v>
      </c>
      <c r="M196" s="4">
        <v>123</v>
      </c>
      <c r="N196" s="4">
        <f t="shared" si="65"/>
        <v>0.95808348178994351</v>
      </c>
      <c r="O196" s="4">
        <v>4.4400000000000004</v>
      </c>
      <c r="P196" s="5">
        <f t="shared" si="66"/>
        <v>-0.28892470581749369</v>
      </c>
      <c r="Q196" s="4">
        <v>7.29</v>
      </c>
      <c r="R196" s="5">
        <f t="shared" si="67"/>
        <v>-0.10534785052311112</v>
      </c>
      <c r="S196" s="5">
        <f t="shared" si="61"/>
        <v>1.5945772370909157</v>
      </c>
      <c r="T196" s="5">
        <f t="shared" si="62"/>
        <v>0.26576287284848593</v>
      </c>
      <c r="U196" s="9">
        <v>4</v>
      </c>
      <c r="V196" s="24">
        <v>136</v>
      </c>
      <c r="W196" s="19">
        <f>RANK(V196,$V$2:$V499,1)</f>
        <v>128</v>
      </c>
      <c r="AN196" s="9"/>
      <c r="AO196" s="10"/>
      <c r="AP196" s="11"/>
      <c r="AQ196" s="12"/>
    </row>
    <row r="197" spans="1:43" ht="15" customHeight="1" x14ac:dyDescent="0.25">
      <c r="A197">
        <v>2014</v>
      </c>
      <c r="B197" t="s">
        <v>428</v>
      </c>
      <c r="C197" t="s">
        <v>10</v>
      </c>
      <c r="D197" t="s">
        <v>305</v>
      </c>
      <c r="E197" s="4">
        <v>71</v>
      </c>
      <c r="F197" s="4">
        <v>186</v>
      </c>
      <c r="G197" s="4">
        <v>4.63</v>
      </c>
      <c r="H197" s="5">
        <f t="shared" si="60"/>
        <v>0.47676238050308806</v>
      </c>
      <c r="I197" s="4">
        <v>15</v>
      </c>
      <c r="J197" s="5">
        <f t="shared" si="64"/>
        <v>-0.77507372416018583</v>
      </c>
      <c r="K197" s="4">
        <v>36</v>
      </c>
      <c r="L197" s="5">
        <f t="shared" si="63"/>
        <v>0.74878924827078308</v>
      </c>
      <c r="M197" s="4">
        <v>121</v>
      </c>
      <c r="N197" s="4">
        <f t="shared" si="65"/>
        <v>0.73481581326567991</v>
      </c>
      <c r="O197" s="4">
        <v>4.2699999999999996</v>
      </c>
      <c r="P197" s="5">
        <f t="shared" si="66"/>
        <v>0.39957672081147039</v>
      </c>
      <c r="Q197" s="4">
        <v>6.98</v>
      </c>
      <c r="R197" s="5">
        <f t="shared" si="67"/>
        <v>0.66104105782785083</v>
      </c>
      <c r="S197" s="5">
        <f t="shared" si="61"/>
        <v>2.2459114965186866</v>
      </c>
      <c r="T197" s="5">
        <f t="shared" si="62"/>
        <v>0.37431858275311441</v>
      </c>
      <c r="U197" s="9">
        <v>7</v>
      </c>
      <c r="V197" s="24">
        <v>252</v>
      </c>
      <c r="W197" s="19">
        <f>RANK(V197,$V$2:$V500,1)</f>
        <v>201</v>
      </c>
      <c r="AN197" s="9"/>
      <c r="AO197" s="10"/>
      <c r="AP197" s="11"/>
      <c r="AQ197" s="12"/>
    </row>
    <row r="198" spans="1:43" ht="15" customHeight="1" x14ac:dyDescent="0.25">
      <c r="A198">
        <v>2014</v>
      </c>
      <c r="B198" t="s">
        <v>417</v>
      </c>
      <c r="C198" t="s">
        <v>2</v>
      </c>
      <c r="D198" t="s">
        <v>67</v>
      </c>
      <c r="E198" s="4">
        <v>75.88</v>
      </c>
      <c r="F198" s="4">
        <v>195</v>
      </c>
      <c r="G198" s="4">
        <v>4.46</v>
      </c>
      <c r="H198" s="5">
        <f t="shared" si="60"/>
        <v>1.0692244181993971</v>
      </c>
      <c r="I198" s="4">
        <v>8</v>
      </c>
      <c r="J198" s="5">
        <f t="shared" si="64"/>
        <v>-1.8031104116580345</v>
      </c>
      <c r="K198" s="4">
        <v>32</v>
      </c>
      <c r="L198" s="5">
        <f t="shared" si="63"/>
        <v>-0.1496915411088145</v>
      </c>
      <c r="M198" s="4">
        <v>114</v>
      </c>
      <c r="N198" s="4">
        <f t="shared" si="65"/>
        <v>-4.6621026569242628E-2</v>
      </c>
      <c r="O198" s="4">
        <v>4.3499999999999996</v>
      </c>
      <c r="P198" s="5">
        <f t="shared" si="66"/>
        <v>7.5576049456665031E-2</v>
      </c>
      <c r="Q198" s="4">
        <v>7.19</v>
      </c>
      <c r="R198" s="5">
        <f t="shared" si="67"/>
        <v>0.14187437797719862</v>
      </c>
      <c r="S198" s="5">
        <f t="shared" si="61"/>
        <v>-0.71274813370283086</v>
      </c>
      <c r="T198" s="5">
        <f t="shared" si="62"/>
        <v>-0.11879135561713848</v>
      </c>
      <c r="AN198" s="9">
        <v>7</v>
      </c>
      <c r="AO198" s="10">
        <v>256</v>
      </c>
      <c r="AP198" s="11" t="s">
        <v>502</v>
      </c>
      <c r="AQ198" s="12" t="s">
        <v>503</v>
      </c>
    </row>
    <row r="199" spans="1:43" ht="15" customHeight="1" x14ac:dyDescent="0.25">
      <c r="A199">
        <v>2014</v>
      </c>
      <c r="B199" t="s">
        <v>398</v>
      </c>
      <c r="C199" t="s">
        <v>55</v>
      </c>
      <c r="D199" t="s">
        <v>155</v>
      </c>
      <c r="E199" s="4">
        <v>78.13</v>
      </c>
      <c r="F199" s="4">
        <v>248</v>
      </c>
      <c r="G199" s="4">
        <v>4.6100000000000003</v>
      </c>
      <c r="H199" s="5">
        <f t="shared" si="60"/>
        <v>0.54646379670265233</v>
      </c>
      <c r="I199" s="4"/>
      <c r="J199" s="5"/>
      <c r="K199" s="4">
        <v>35.5</v>
      </c>
      <c r="L199" s="5">
        <f t="shared" si="63"/>
        <v>0.6364791495983334</v>
      </c>
      <c r="M199" s="4">
        <v>116</v>
      </c>
      <c r="N199" s="4">
        <f t="shared" si="65"/>
        <v>0.17664664195502094</v>
      </c>
      <c r="O199" s="4">
        <v>4.18</v>
      </c>
      <c r="P199" s="5">
        <f t="shared" si="66"/>
        <v>0.76407747608562548</v>
      </c>
      <c r="Q199" s="4">
        <v>7.05</v>
      </c>
      <c r="R199" s="5">
        <f t="shared" si="67"/>
        <v>0.48798549787763484</v>
      </c>
      <c r="S199" s="5">
        <f t="shared" si="61"/>
        <v>2.611652562219267</v>
      </c>
      <c r="T199" s="5">
        <f t="shared" si="62"/>
        <v>0.52233051244385342</v>
      </c>
      <c r="U199" s="9">
        <v>4</v>
      </c>
      <c r="V199" s="24">
        <v>120</v>
      </c>
      <c r="W199" s="19">
        <f>RANK(V199,$V$2:$V502,1)</f>
        <v>114</v>
      </c>
      <c r="AN199" s="9"/>
      <c r="AO199" s="10"/>
      <c r="AP199" s="11"/>
      <c r="AQ199" s="12"/>
    </row>
    <row r="200" spans="1:43" ht="15" customHeight="1" x14ac:dyDescent="0.25">
      <c r="A200">
        <v>2014</v>
      </c>
      <c r="B200" t="s">
        <v>394</v>
      </c>
      <c r="C200" t="s">
        <v>16</v>
      </c>
      <c r="D200" t="s">
        <v>205</v>
      </c>
      <c r="E200" s="4">
        <v>72.25</v>
      </c>
      <c r="F200" s="4">
        <v>229</v>
      </c>
      <c r="G200" s="4">
        <v>4.58</v>
      </c>
      <c r="H200" s="5">
        <f t="shared" si="60"/>
        <v>0.6510159210020019</v>
      </c>
      <c r="I200" s="4">
        <v>18</v>
      </c>
      <c r="J200" s="5">
        <f>(STANDARDIZE(I200,$I$307,$I$308))</f>
        <v>-0.33448657237539359</v>
      </c>
      <c r="K200" s="4">
        <v>33</v>
      </c>
      <c r="L200" s="5">
        <f t="shared" si="63"/>
        <v>7.4928656236084898E-2</v>
      </c>
      <c r="M200" s="4">
        <v>116</v>
      </c>
      <c r="N200" s="4">
        <f t="shared" si="65"/>
        <v>0.17664664195502094</v>
      </c>
      <c r="O200" s="4">
        <v>4.22</v>
      </c>
      <c r="P200" s="5">
        <f t="shared" si="66"/>
        <v>0.6020771404082228</v>
      </c>
      <c r="Q200" s="4">
        <v>6.88</v>
      </c>
      <c r="R200" s="5">
        <f t="shared" si="67"/>
        <v>0.90826328632816267</v>
      </c>
      <c r="S200" s="5">
        <f t="shared" si="61"/>
        <v>2.0784450735540996</v>
      </c>
      <c r="T200" s="5">
        <f t="shared" si="62"/>
        <v>0.34640751225901661</v>
      </c>
      <c r="U200" s="9">
        <v>4</v>
      </c>
      <c r="V200" s="24">
        <v>138</v>
      </c>
      <c r="W200" s="19">
        <f>RANK(V200,$V$2:$V503,1)</f>
        <v>130</v>
      </c>
      <c r="AN200" s="9"/>
      <c r="AO200" s="10"/>
      <c r="AP200" s="11"/>
      <c r="AQ200" s="12"/>
    </row>
    <row r="201" spans="1:43" ht="15" customHeight="1" x14ac:dyDescent="0.25">
      <c r="A201">
        <v>2014</v>
      </c>
      <c r="B201" t="s">
        <v>340</v>
      </c>
      <c r="C201" t="s">
        <v>10</v>
      </c>
      <c r="D201" t="s">
        <v>86</v>
      </c>
      <c r="E201" s="4">
        <v>71.5</v>
      </c>
      <c r="F201" s="4">
        <v>190</v>
      </c>
      <c r="G201" s="4">
        <v>4.6100000000000003</v>
      </c>
      <c r="H201" s="5">
        <f t="shared" si="60"/>
        <v>0.54646379670265233</v>
      </c>
      <c r="I201" s="4">
        <v>6</v>
      </c>
      <c r="J201" s="5">
        <f>(STANDARDIZE(I201,$I$307,$I$308))</f>
        <v>-2.0968351795145628</v>
      </c>
      <c r="K201" s="4">
        <v>35.5</v>
      </c>
      <c r="L201" s="5">
        <f t="shared" si="63"/>
        <v>0.6364791495983334</v>
      </c>
      <c r="M201" s="4">
        <v>120</v>
      </c>
      <c r="N201" s="4">
        <f t="shared" si="65"/>
        <v>0.6231819790035481</v>
      </c>
      <c r="O201" s="4"/>
      <c r="P201" s="5"/>
      <c r="Q201" s="4"/>
      <c r="R201" s="5"/>
      <c r="S201" s="5">
        <f t="shared" si="61"/>
        <v>-0.29071025421002883</v>
      </c>
      <c r="T201" s="5">
        <f t="shared" si="62"/>
        <v>-7.2677563552507207E-2</v>
      </c>
      <c r="AN201" s="9">
        <v>6</v>
      </c>
      <c r="AO201" s="10">
        <v>205</v>
      </c>
      <c r="AP201" s="11" t="s">
        <v>504</v>
      </c>
      <c r="AQ201" s="12" t="s">
        <v>317</v>
      </c>
    </row>
    <row r="202" spans="1:43" ht="15" customHeight="1" x14ac:dyDescent="0.25">
      <c r="A202">
        <v>2014</v>
      </c>
      <c r="B202" t="s">
        <v>325</v>
      </c>
      <c r="C202" t="s">
        <v>70</v>
      </c>
      <c r="D202" t="s">
        <v>20</v>
      </c>
      <c r="E202" s="4">
        <v>74</v>
      </c>
      <c r="F202" s="4">
        <v>331</v>
      </c>
      <c r="G202" s="4">
        <v>5.42</v>
      </c>
      <c r="H202" s="5">
        <f t="shared" si="60"/>
        <v>-2.2764435593797616</v>
      </c>
      <c r="I202" s="4"/>
      <c r="J202" s="5"/>
      <c r="K202" s="4">
        <v>25.5</v>
      </c>
      <c r="L202" s="5">
        <f t="shared" si="63"/>
        <v>-1.6097228238506605</v>
      </c>
      <c r="M202" s="4">
        <v>104</v>
      </c>
      <c r="N202" s="4">
        <f t="shared" si="65"/>
        <v>-1.1629593691905604</v>
      </c>
      <c r="O202" s="4">
        <v>4.9400000000000004</v>
      </c>
      <c r="P202" s="5">
        <f>(STANDARDIZE(O202,$O$307,$O$308))*-1</f>
        <v>-2.3139289017850251</v>
      </c>
      <c r="Q202" s="4">
        <v>8.2899999999999991</v>
      </c>
      <c r="R202" s="5">
        <f>(STANDARDIZE(Q202,$Q$307,$Q$308))*-1</f>
        <v>-2.5775701355262148</v>
      </c>
      <c r="S202" s="5">
        <f t="shared" si="61"/>
        <v>-9.9406247897322224</v>
      </c>
      <c r="T202" s="5">
        <f t="shared" si="62"/>
        <v>-1.9881249579464444</v>
      </c>
      <c r="U202" s="9">
        <v>3</v>
      </c>
      <c r="V202" s="24">
        <v>83</v>
      </c>
      <c r="W202" s="19">
        <f>RANK(V202,$V$2:$V505,1)</f>
        <v>79</v>
      </c>
      <c r="AN202" s="9"/>
      <c r="AO202" s="10"/>
      <c r="AP202" s="11"/>
      <c r="AQ202" s="12"/>
    </row>
    <row r="203" spans="1:43" ht="15" customHeight="1" x14ac:dyDescent="0.25">
      <c r="A203">
        <v>2014</v>
      </c>
      <c r="B203" t="s">
        <v>238</v>
      </c>
      <c r="C203" t="s">
        <v>13</v>
      </c>
      <c r="D203" t="s">
        <v>4</v>
      </c>
      <c r="E203" s="4">
        <v>77.75</v>
      </c>
      <c r="F203" s="4">
        <v>259</v>
      </c>
      <c r="G203" s="4">
        <v>4.8499999999999996</v>
      </c>
      <c r="H203" s="5">
        <f t="shared" si="60"/>
        <v>-0.28995319769213501</v>
      </c>
      <c r="I203" s="4">
        <v>24</v>
      </c>
      <c r="J203" s="5">
        <f>(STANDARDIZE(I203,$I$307,$I$308))</f>
        <v>0.54668773119419101</v>
      </c>
      <c r="K203" s="4">
        <v>35</v>
      </c>
      <c r="L203" s="5">
        <f t="shared" si="63"/>
        <v>0.52416905092588373</v>
      </c>
      <c r="M203" s="4">
        <v>114</v>
      </c>
      <c r="N203" s="4">
        <f t="shared" si="65"/>
        <v>-4.6621026569242628E-2</v>
      </c>
      <c r="O203" s="4">
        <v>4.5999999999999996</v>
      </c>
      <c r="P203" s="5">
        <f>(STANDARDIZE(O203,$O$307,$O$308))*-1</f>
        <v>-0.93692604852710082</v>
      </c>
      <c r="Q203" s="4">
        <v>7.38</v>
      </c>
      <c r="R203" s="5">
        <f>(STANDARDIZE(Q203,$Q$307,$Q$308))*-1</f>
        <v>-0.3278478561733903</v>
      </c>
      <c r="S203" s="5">
        <f t="shared" si="61"/>
        <v>-0.530491346841794</v>
      </c>
      <c r="T203" s="5">
        <f t="shared" si="62"/>
        <v>-8.8415224473632328E-2</v>
      </c>
      <c r="AN203" s="6"/>
      <c r="AO203" s="10"/>
      <c r="AP203" s="11"/>
      <c r="AQ203" s="12"/>
    </row>
    <row r="204" spans="1:43" ht="15" customHeight="1" x14ac:dyDescent="0.25">
      <c r="A204">
        <v>2014</v>
      </c>
      <c r="B204" t="s">
        <v>206</v>
      </c>
      <c r="C204" t="s">
        <v>208</v>
      </c>
      <c r="D204" t="s">
        <v>207</v>
      </c>
      <c r="E204" s="4">
        <v>75</v>
      </c>
      <c r="F204" s="4">
        <v>258</v>
      </c>
      <c r="G204" s="4">
        <v>4.91</v>
      </c>
      <c r="H204" s="5">
        <f t="shared" ref="H204:H235" si="68">(STANDARDIZE(G204,$G$307,$G$308))*-1</f>
        <v>-0.49905744629083415</v>
      </c>
      <c r="I204" s="4"/>
      <c r="J204" s="5"/>
      <c r="K204" s="4">
        <v>29</v>
      </c>
      <c r="L204" s="5">
        <f t="shared" si="63"/>
        <v>-0.82355213314351261</v>
      </c>
      <c r="M204" s="4"/>
      <c r="N204" s="4"/>
      <c r="O204" s="4"/>
      <c r="P204" s="5"/>
      <c r="Q204" s="4"/>
      <c r="R204" s="5"/>
      <c r="S204" s="5">
        <f t="shared" si="61"/>
        <v>-1.3226095794343466</v>
      </c>
      <c r="T204" s="5">
        <f t="shared" si="62"/>
        <v>-0.66130478971717332</v>
      </c>
      <c r="AN204" s="9">
        <v>6</v>
      </c>
      <c r="AO204" s="10">
        <v>201</v>
      </c>
      <c r="AP204" s="11" t="s">
        <v>505</v>
      </c>
      <c r="AQ204" s="12" t="s">
        <v>62</v>
      </c>
    </row>
    <row r="205" spans="1:43" ht="15" customHeight="1" x14ac:dyDescent="0.25">
      <c r="A205">
        <v>2014</v>
      </c>
      <c r="B205" t="s">
        <v>277</v>
      </c>
      <c r="C205" t="s">
        <v>2</v>
      </c>
      <c r="D205" t="s">
        <v>67</v>
      </c>
      <c r="E205" s="4">
        <v>75.75</v>
      </c>
      <c r="F205" s="4">
        <v>218</v>
      </c>
      <c r="G205" s="4">
        <v>4.5999999999999996</v>
      </c>
      <c r="H205" s="5">
        <f t="shared" si="68"/>
        <v>0.58131450480243763</v>
      </c>
      <c r="I205" s="4">
        <v>20</v>
      </c>
      <c r="J205" s="5">
        <f>(STANDARDIZE(I205,$I$307,$I$308))</f>
        <v>-4.0761804518865366E-2</v>
      </c>
      <c r="K205" s="4">
        <v>36</v>
      </c>
      <c r="L205" s="5">
        <f t="shared" si="63"/>
        <v>0.74878924827078308</v>
      </c>
      <c r="M205" s="4">
        <v>123</v>
      </c>
      <c r="N205" s="4">
        <f>(STANDARDIZE(M205,$M$307,$M$308))</f>
        <v>0.95808348178994351</v>
      </c>
      <c r="O205" s="4">
        <v>4.25</v>
      </c>
      <c r="P205" s="5">
        <f>(STANDARDIZE(O205,$O$307,$O$308))*-1</f>
        <v>0.4805768886501699</v>
      </c>
      <c r="Q205" s="4">
        <v>7.07</v>
      </c>
      <c r="R205" s="5">
        <f>(STANDARDIZE(Q205,$Q$307,$Q$308))*-1</f>
        <v>0.43854105217757161</v>
      </c>
      <c r="S205" s="5">
        <f t="shared" ref="S205:S236" si="69">H205+J205+L205+N205+P205+R205</f>
        <v>3.1665433711720401</v>
      </c>
      <c r="T205" s="5">
        <f t="shared" ref="T205:T236" si="70">AVERAGE(H205,J205,L205,N205,P205,R205)</f>
        <v>0.52775722852867335</v>
      </c>
      <c r="AN205" s="9"/>
      <c r="AO205" s="10"/>
      <c r="AP205" s="11"/>
      <c r="AQ205" s="12"/>
    </row>
    <row r="206" spans="1:43" ht="15" customHeight="1" x14ac:dyDescent="0.25">
      <c r="A206">
        <v>2014</v>
      </c>
      <c r="B206" t="s">
        <v>293</v>
      </c>
      <c r="C206" t="s">
        <v>201</v>
      </c>
      <c r="D206" t="s">
        <v>25</v>
      </c>
      <c r="E206" s="4">
        <v>75.38</v>
      </c>
      <c r="F206" s="4">
        <v>320</v>
      </c>
      <c r="G206" s="4">
        <v>5.38</v>
      </c>
      <c r="H206" s="5">
        <f t="shared" si="68"/>
        <v>-2.1370407269806297</v>
      </c>
      <c r="I206" s="4">
        <v>23</v>
      </c>
      <c r="J206" s="5">
        <f>(STANDARDIZE(I206,$I$307,$I$308))</f>
        <v>0.39982534726592694</v>
      </c>
      <c r="K206" s="4"/>
      <c r="L206" s="5"/>
      <c r="M206" s="4"/>
      <c r="N206" s="4"/>
      <c r="O206" s="4"/>
      <c r="P206" s="5"/>
      <c r="Q206" s="4"/>
      <c r="R206" s="5"/>
      <c r="S206" s="5">
        <f t="shared" si="69"/>
        <v>-1.7372153797147027</v>
      </c>
      <c r="T206" s="5">
        <f t="shared" si="70"/>
        <v>-0.86860768985735137</v>
      </c>
      <c r="U206" s="9">
        <v>3</v>
      </c>
      <c r="V206" s="24">
        <v>70</v>
      </c>
      <c r="W206" s="19">
        <f>RANK(V206,$V$2:$V509,1)</f>
        <v>68</v>
      </c>
      <c r="AN206" s="9"/>
      <c r="AO206" s="10"/>
      <c r="AP206" s="11"/>
      <c r="AQ206" s="12"/>
    </row>
    <row r="207" spans="1:43" ht="15" customHeight="1" x14ac:dyDescent="0.25">
      <c r="A207">
        <v>2014</v>
      </c>
      <c r="B207" t="s">
        <v>358</v>
      </c>
      <c r="C207" t="s">
        <v>10</v>
      </c>
      <c r="D207" t="s">
        <v>86</v>
      </c>
      <c r="E207" s="4">
        <v>72.25</v>
      </c>
      <c r="F207" s="4">
        <v>191</v>
      </c>
      <c r="G207" s="4">
        <v>4.6100000000000003</v>
      </c>
      <c r="H207" s="5">
        <f t="shared" si="68"/>
        <v>0.54646379670265233</v>
      </c>
      <c r="I207" s="4">
        <v>8</v>
      </c>
      <c r="J207" s="5">
        <f>(STANDARDIZE(I207,$I$307,$I$308))</f>
        <v>-1.8031104116580345</v>
      </c>
      <c r="K207" s="4">
        <v>37.5</v>
      </c>
      <c r="L207" s="5">
        <f t="shared" ref="L207:L226" si="71">STANDARDIZE(K207,$K$307,$K$308)</f>
        <v>1.0857195442881322</v>
      </c>
      <c r="M207" s="4">
        <v>120</v>
      </c>
      <c r="N207" s="4">
        <f t="shared" ref="N207:N214" si="72">(STANDARDIZE(M207,$M$307,$M$308))</f>
        <v>0.6231819790035481</v>
      </c>
      <c r="O207" s="4">
        <v>4.08</v>
      </c>
      <c r="P207" s="5">
        <f t="shared" ref="P207:P214" si="73">(STANDARDIZE(O207,$O$307,$O$308))*-1</f>
        <v>1.1690783152791304</v>
      </c>
      <c r="Q207" s="4">
        <v>6.84</v>
      </c>
      <c r="R207" s="5">
        <f>(STANDARDIZE(Q207,$Q$307,$Q$308))*-1</f>
        <v>1.007152177728287</v>
      </c>
      <c r="S207" s="5">
        <f t="shared" si="69"/>
        <v>2.628485401343716</v>
      </c>
      <c r="T207" s="5">
        <f t="shared" si="70"/>
        <v>0.43808090022395269</v>
      </c>
      <c r="AN207" s="9">
        <v>6</v>
      </c>
      <c r="AO207" s="10">
        <v>212</v>
      </c>
      <c r="AP207" s="11" t="s">
        <v>506</v>
      </c>
      <c r="AQ207" s="12" t="s">
        <v>90</v>
      </c>
    </row>
    <row r="208" spans="1:43" ht="15" customHeight="1" x14ac:dyDescent="0.25">
      <c r="A208">
        <v>2014</v>
      </c>
      <c r="B208" t="s">
        <v>380</v>
      </c>
      <c r="C208" t="s">
        <v>98</v>
      </c>
      <c r="D208" t="s">
        <v>65</v>
      </c>
      <c r="E208" s="4">
        <v>75.38</v>
      </c>
      <c r="F208" s="4">
        <v>251</v>
      </c>
      <c r="G208" s="4">
        <v>4.68</v>
      </c>
      <c r="H208" s="5">
        <f t="shared" si="68"/>
        <v>0.30250884000417411</v>
      </c>
      <c r="I208" s="4">
        <v>23</v>
      </c>
      <c r="J208" s="5">
        <f>(STANDARDIZE(I208,$I$307,$I$308))</f>
        <v>0.39982534726592694</v>
      </c>
      <c r="K208" s="4">
        <v>35</v>
      </c>
      <c r="L208" s="5">
        <f t="shared" si="71"/>
        <v>0.52416905092588373</v>
      </c>
      <c r="M208" s="4">
        <v>121</v>
      </c>
      <c r="N208" s="4">
        <f t="shared" si="72"/>
        <v>0.73481581326567991</v>
      </c>
      <c r="O208" s="4">
        <v>4.47</v>
      </c>
      <c r="P208" s="5">
        <f t="shared" si="73"/>
        <v>-0.41042495757554298</v>
      </c>
      <c r="Q208" s="4">
        <v>7.48</v>
      </c>
      <c r="R208" s="5">
        <f>(STANDARDIZE(Q208,$Q$307,$Q$308))*-1</f>
        <v>-0.57507008467370224</v>
      </c>
      <c r="S208" s="5">
        <f t="shared" si="69"/>
        <v>0.97582400921241952</v>
      </c>
      <c r="T208" s="5">
        <f t="shared" si="70"/>
        <v>0.16263733486873658</v>
      </c>
      <c r="U208" s="9">
        <v>1</v>
      </c>
      <c r="V208" s="24">
        <v>26</v>
      </c>
      <c r="W208" s="19">
        <f>RANK(V208,$V$2:$V511,1)</f>
        <v>26</v>
      </c>
      <c r="AN208" s="9">
        <v>5</v>
      </c>
      <c r="AO208" s="10">
        <v>168</v>
      </c>
      <c r="AP208" s="11" t="s">
        <v>507</v>
      </c>
      <c r="AQ208" s="12" t="s">
        <v>69</v>
      </c>
    </row>
    <row r="209" spans="1:43" ht="15" customHeight="1" x14ac:dyDescent="0.25">
      <c r="A209">
        <v>2014</v>
      </c>
      <c r="B209" t="s">
        <v>268</v>
      </c>
      <c r="C209" t="s">
        <v>2</v>
      </c>
      <c r="D209" t="s">
        <v>25</v>
      </c>
      <c r="E209" s="4">
        <v>71.75</v>
      </c>
      <c r="F209" s="4">
        <v>192</v>
      </c>
      <c r="G209" s="4">
        <v>4.5199999999999996</v>
      </c>
      <c r="H209" s="5">
        <f t="shared" si="68"/>
        <v>0.86012016960070115</v>
      </c>
      <c r="I209" s="4"/>
      <c r="J209" s="5"/>
      <c r="K209" s="4">
        <v>38</v>
      </c>
      <c r="L209" s="5">
        <f t="shared" si="71"/>
        <v>1.1980296429605819</v>
      </c>
      <c r="M209" s="4">
        <v>126</v>
      </c>
      <c r="N209" s="4">
        <f t="shared" si="72"/>
        <v>1.2929849845763388</v>
      </c>
      <c r="O209" s="4">
        <v>4.01</v>
      </c>
      <c r="P209" s="5">
        <f t="shared" si="73"/>
        <v>1.4525789027145859</v>
      </c>
      <c r="Q209" s="4"/>
      <c r="R209" s="5"/>
      <c r="S209" s="5">
        <f t="shared" si="69"/>
        <v>4.8037136998522074</v>
      </c>
      <c r="T209" s="5">
        <f t="shared" si="70"/>
        <v>1.2009284249630519</v>
      </c>
      <c r="U209" s="9">
        <v>2</v>
      </c>
      <c r="V209" s="24">
        <v>39</v>
      </c>
      <c r="W209" s="19">
        <f>RANK(V209,$V$2:$V512,1)</f>
        <v>38</v>
      </c>
      <c r="AN209" s="9"/>
      <c r="AO209" s="10"/>
      <c r="AP209" s="11"/>
      <c r="AQ209" s="12"/>
    </row>
    <row r="210" spans="1:43" ht="15" customHeight="1" x14ac:dyDescent="0.25">
      <c r="A210">
        <v>2014</v>
      </c>
      <c r="B210" t="s">
        <v>220</v>
      </c>
      <c r="C210" t="s">
        <v>26</v>
      </c>
      <c r="D210" t="s">
        <v>212</v>
      </c>
      <c r="E210" s="4">
        <v>71.13</v>
      </c>
      <c r="F210" s="4">
        <v>196</v>
      </c>
      <c r="G210" s="4">
        <v>4.49</v>
      </c>
      <c r="H210" s="5">
        <f t="shared" si="68"/>
        <v>0.96467229390004761</v>
      </c>
      <c r="I210" s="4">
        <v>15</v>
      </c>
      <c r="J210" s="5">
        <f t="shared" ref="J210:J215" si="74">(STANDARDIZE(I210,$I$307,$I$308))</f>
        <v>-0.77507372416018583</v>
      </c>
      <c r="K210" s="4">
        <v>35.5</v>
      </c>
      <c r="L210" s="5">
        <f t="shared" si="71"/>
        <v>0.6364791495983334</v>
      </c>
      <c r="M210" s="4">
        <v>116</v>
      </c>
      <c r="N210" s="4">
        <f t="shared" si="72"/>
        <v>0.17664664195502094</v>
      </c>
      <c r="O210" s="4">
        <v>4.1900000000000004</v>
      </c>
      <c r="P210" s="5">
        <f t="shared" si="73"/>
        <v>0.72357739216627215</v>
      </c>
      <c r="Q210" s="4">
        <v>7.26</v>
      </c>
      <c r="R210" s="5">
        <f>(STANDARDIZE(Q210,$Q$307,$Q$308))*-1</f>
        <v>-3.1181181973017318E-2</v>
      </c>
      <c r="S210" s="5">
        <f t="shared" si="69"/>
        <v>1.6951205714864712</v>
      </c>
      <c r="T210" s="5">
        <f t="shared" si="70"/>
        <v>0.28252009524774518</v>
      </c>
      <c r="U210" s="9">
        <v>4</v>
      </c>
      <c r="V210" s="24">
        <v>122</v>
      </c>
      <c r="W210" s="19">
        <f>RANK(V210,$V$2:$V513,1)</f>
        <v>116</v>
      </c>
      <c r="AN210" s="9"/>
      <c r="AO210" s="10"/>
      <c r="AP210" s="11"/>
      <c r="AQ210" s="12"/>
    </row>
    <row r="211" spans="1:43" ht="15" customHeight="1" x14ac:dyDescent="0.25">
      <c r="A211">
        <v>2014</v>
      </c>
      <c r="B211" t="s">
        <v>79</v>
      </c>
      <c r="C211" t="s">
        <v>2</v>
      </c>
      <c r="D211" t="s">
        <v>60</v>
      </c>
      <c r="E211" s="4">
        <v>75.75</v>
      </c>
      <c r="F211" s="4">
        <v>211</v>
      </c>
      <c r="G211" s="4">
        <v>4.42</v>
      </c>
      <c r="H211" s="5">
        <f t="shared" si="68"/>
        <v>1.2086272505985289</v>
      </c>
      <c r="I211" s="4">
        <v>16</v>
      </c>
      <c r="J211" s="5">
        <f t="shared" si="74"/>
        <v>-0.62821134023192171</v>
      </c>
      <c r="K211" s="4">
        <v>39</v>
      </c>
      <c r="L211" s="5">
        <f t="shared" si="71"/>
        <v>1.4226498403054813</v>
      </c>
      <c r="M211" s="4">
        <v>123</v>
      </c>
      <c r="N211" s="4">
        <f t="shared" si="72"/>
        <v>0.95808348178994351</v>
      </c>
      <c r="O211" s="4">
        <v>4.1500000000000004</v>
      </c>
      <c r="P211" s="5">
        <f t="shared" si="73"/>
        <v>0.88557772784367483</v>
      </c>
      <c r="Q211" s="4">
        <v>7.18</v>
      </c>
      <c r="R211" s="5">
        <f>(STANDARDIZE(Q211,$Q$307,$Q$308))*-1</f>
        <v>0.16659660082723135</v>
      </c>
      <c r="S211" s="5">
        <f t="shared" si="69"/>
        <v>4.0133235611329381</v>
      </c>
      <c r="T211" s="5">
        <f t="shared" si="70"/>
        <v>0.66888726018882305</v>
      </c>
      <c r="U211" s="9">
        <v>4</v>
      </c>
      <c r="V211" s="24">
        <v>118</v>
      </c>
      <c r="W211" s="19">
        <f>RANK(V211,$V$2:$V514,1)</f>
        <v>112</v>
      </c>
      <c r="AN211" s="9"/>
      <c r="AO211" s="10"/>
      <c r="AP211" s="11"/>
      <c r="AQ211" s="12"/>
    </row>
    <row r="212" spans="1:43" ht="15" customHeight="1" x14ac:dyDescent="0.25">
      <c r="A212">
        <v>2014</v>
      </c>
      <c r="B212" t="s">
        <v>157</v>
      </c>
      <c r="C212" t="s">
        <v>45</v>
      </c>
      <c r="D212" t="s">
        <v>158</v>
      </c>
      <c r="E212" s="4">
        <v>77.88</v>
      </c>
      <c r="F212" s="4">
        <v>330</v>
      </c>
      <c r="G212" s="4">
        <v>5.37</v>
      </c>
      <c r="H212" s="5">
        <f t="shared" si="68"/>
        <v>-2.1021900188808478</v>
      </c>
      <c r="I212" s="4">
        <v>36</v>
      </c>
      <c r="J212" s="5">
        <f t="shared" si="74"/>
        <v>2.3090363383333603</v>
      </c>
      <c r="K212" s="4">
        <v>26.5</v>
      </c>
      <c r="L212" s="5">
        <f t="shared" si="71"/>
        <v>-1.3851026265057611</v>
      </c>
      <c r="M212" s="4">
        <v>102</v>
      </c>
      <c r="N212" s="4">
        <f t="shared" si="72"/>
        <v>-1.386227037714824</v>
      </c>
      <c r="O212" s="4">
        <v>4.8600000000000003</v>
      </c>
      <c r="P212" s="5">
        <f t="shared" si="73"/>
        <v>-1.9899282304302199</v>
      </c>
      <c r="Q212" s="4">
        <v>8.1300000000000008</v>
      </c>
      <c r="R212" s="5">
        <f>(STANDARDIZE(Q212,$Q$307,$Q$308))*-1</f>
        <v>-2.1820145699257218</v>
      </c>
      <c r="S212" s="5">
        <f t="shared" si="69"/>
        <v>-6.7364261451240139</v>
      </c>
      <c r="T212" s="5">
        <f t="shared" si="70"/>
        <v>-1.1227376908540023</v>
      </c>
      <c r="AN212" s="9"/>
      <c r="AO212" s="10"/>
      <c r="AP212" s="11"/>
      <c r="AQ212" s="12"/>
    </row>
    <row r="213" spans="1:43" ht="15" customHeight="1" x14ac:dyDescent="0.25">
      <c r="A213">
        <v>2014</v>
      </c>
      <c r="B213" t="s">
        <v>204</v>
      </c>
      <c r="C213" t="s">
        <v>2</v>
      </c>
      <c r="D213" t="s">
        <v>205</v>
      </c>
      <c r="E213" s="4">
        <v>73</v>
      </c>
      <c r="F213" s="4">
        <v>198</v>
      </c>
      <c r="G213" s="4">
        <v>4.5</v>
      </c>
      <c r="H213" s="5">
        <f t="shared" si="68"/>
        <v>0.92982158580026542</v>
      </c>
      <c r="I213" s="4">
        <v>15</v>
      </c>
      <c r="J213" s="5">
        <f t="shared" si="74"/>
        <v>-0.77507372416018583</v>
      </c>
      <c r="K213" s="4">
        <v>36.5</v>
      </c>
      <c r="L213" s="5">
        <f t="shared" si="71"/>
        <v>0.86109934694323276</v>
      </c>
      <c r="M213" s="4">
        <v>116</v>
      </c>
      <c r="N213" s="4">
        <f t="shared" si="72"/>
        <v>0.17664664195502094</v>
      </c>
      <c r="O213" s="4">
        <v>4.2</v>
      </c>
      <c r="P213" s="5">
        <f t="shared" si="73"/>
        <v>0.68307730824692237</v>
      </c>
      <c r="Q213" s="4">
        <v>7.08</v>
      </c>
      <c r="R213" s="5">
        <f>(STANDARDIZE(Q213,$Q$307,$Q$308))*-1</f>
        <v>0.41381882932754105</v>
      </c>
      <c r="S213" s="5">
        <f t="shared" si="69"/>
        <v>2.2893899881127968</v>
      </c>
      <c r="T213" s="5">
        <f t="shared" si="70"/>
        <v>0.38156499801879945</v>
      </c>
      <c r="U213" s="9">
        <v>6</v>
      </c>
      <c r="V213" s="24">
        <v>190</v>
      </c>
      <c r="W213" s="19">
        <f>RANK(V213,$V$2:$V516,1)</f>
        <v>170</v>
      </c>
      <c r="AN213" s="9"/>
      <c r="AO213" s="10"/>
      <c r="AP213" s="11"/>
      <c r="AQ213" s="12"/>
    </row>
    <row r="214" spans="1:43" ht="15" customHeight="1" x14ac:dyDescent="0.25">
      <c r="A214">
        <v>2014</v>
      </c>
      <c r="B214" t="s">
        <v>329</v>
      </c>
      <c r="C214" t="s">
        <v>201</v>
      </c>
      <c r="D214" t="s">
        <v>266</v>
      </c>
      <c r="E214" s="4">
        <v>74.63</v>
      </c>
      <c r="F214" s="4">
        <v>306</v>
      </c>
      <c r="G214" s="4">
        <v>5.34</v>
      </c>
      <c r="H214" s="5">
        <f t="shared" si="68"/>
        <v>-1.9976378945814981</v>
      </c>
      <c r="I214" s="4">
        <v>23</v>
      </c>
      <c r="J214" s="5">
        <f t="shared" si="74"/>
        <v>0.39982534726592694</v>
      </c>
      <c r="K214" s="4">
        <v>26</v>
      </c>
      <c r="L214" s="5">
        <f t="shared" si="71"/>
        <v>-1.4974127251782108</v>
      </c>
      <c r="M214" s="4">
        <v>102</v>
      </c>
      <c r="N214" s="4">
        <f t="shared" si="72"/>
        <v>-1.386227037714824</v>
      </c>
      <c r="O214" s="4">
        <v>4.46</v>
      </c>
      <c r="P214" s="5">
        <f t="shared" si="73"/>
        <v>-0.3699248736561932</v>
      </c>
      <c r="Q214" s="4">
        <v>7.6</v>
      </c>
      <c r="R214" s="5">
        <f>(STANDARDIZE(Q214,$Q$307,$Q$308))*-1</f>
        <v>-0.87173675887407298</v>
      </c>
      <c r="S214" s="5">
        <f t="shared" si="69"/>
        <v>-5.7231139427388724</v>
      </c>
      <c r="T214" s="5">
        <f t="shared" si="70"/>
        <v>-0.95385232378981211</v>
      </c>
      <c r="U214" s="9">
        <v>6</v>
      </c>
      <c r="V214" s="24">
        <v>207</v>
      </c>
      <c r="W214" s="19">
        <f>RANK(V214,$V$2:$V517,1)</f>
        <v>180</v>
      </c>
      <c r="AN214" s="9"/>
      <c r="AO214" s="10"/>
      <c r="AP214" s="11"/>
      <c r="AQ214" s="12"/>
    </row>
    <row r="215" spans="1:43" ht="15" customHeight="1" x14ac:dyDescent="0.25">
      <c r="A215">
        <v>2014</v>
      </c>
      <c r="B215" t="s">
        <v>330</v>
      </c>
      <c r="C215" t="s">
        <v>45</v>
      </c>
      <c r="D215" t="s">
        <v>142</v>
      </c>
      <c r="E215" s="4">
        <v>78.25</v>
      </c>
      <c r="F215" s="4">
        <v>302</v>
      </c>
      <c r="G215" s="4">
        <v>4.97</v>
      </c>
      <c r="H215" s="5">
        <f t="shared" si="68"/>
        <v>-0.70816169488953018</v>
      </c>
      <c r="I215" s="4">
        <v>22</v>
      </c>
      <c r="J215" s="5">
        <f t="shared" si="74"/>
        <v>0.25296296333766283</v>
      </c>
      <c r="K215" s="4">
        <v>33.5</v>
      </c>
      <c r="L215" s="5">
        <f t="shared" si="71"/>
        <v>0.18723875490853459</v>
      </c>
      <c r="M215" s="4"/>
      <c r="N215" s="4"/>
      <c r="O215" s="4"/>
      <c r="P215" s="5"/>
      <c r="Q215" s="4"/>
      <c r="R215" s="5"/>
      <c r="S215" s="5">
        <f t="shared" si="69"/>
        <v>-0.26795997664333276</v>
      </c>
      <c r="T215" s="5">
        <f t="shared" si="70"/>
        <v>-8.9319992214444255E-2</v>
      </c>
      <c r="AN215" s="9"/>
      <c r="AO215" s="10"/>
      <c r="AP215" s="11"/>
      <c r="AQ215" s="12"/>
    </row>
    <row r="216" spans="1:43" ht="15" customHeight="1" x14ac:dyDescent="0.25">
      <c r="A216">
        <v>2014</v>
      </c>
      <c r="B216" t="s">
        <v>5</v>
      </c>
      <c r="C216" t="s">
        <v>7</v>
      </c>
      <c r="D216" t="s">
        <v>6</v>
      </c>
      <c r="E216" s="4">
        <v>73.25</v>
      </c>
      <c r="F216" s="4">
        <v>220</v>
      </c>
      <c r="G216" s="4">
        <v>4.54</v>
      </c>
      <c r="H216" s="5">
        <f t="shared" si="68"/>
        <v>0.79041875340113366</v>
      </c>
      <c r="I216" s="4"/>
      <c r="J216" s="5"/>
      <c r="K216" s="4">
        <v>38</v>
      </c>
      <c r="L216" s="5">
        <f t="shared" si="71"/>
        <v>1.1980296429605819</v>
      </c>
      <c r="M216" s="4">
        <v>123</v>
      </c>
      <c r="N216" s="4">
        <f t="shared" ref="N216:N221" si="75">(STANDARDIZE(M216,$M$307,$M$308))</f>
        <v>0.95808348178994351</v>
      </c>
      <c r="O216" s="4">
        <v>4.51</v>
      </c>
      <c r="P216" s="5">
        <f t="shared" ref="P216:P226" si="76">(STANDARDIZE(O216,$O$307,$O$308))*-1</f>
        <v>-0.57242529325294567</v>
      </c>
      <c r="Q216" s="4">
        <v>7.05</v>
      </c>
      <c r="R216" s="5">
        <f t="shared" ref="R216:R226" si="77">(STANDARDIZE(Q216,$Q$307,$Q$308))*-1</f>
        <v>0.48798549787763484</v>
      </c>
      <c r="S216" s="5">
        <f t="shared" si="69"/>
        <v>2.8620920827763485</v>
      </c>
      <c r="T216" s="5">
        <f t="shared" si="70"/>
        <v>0.5724184165552697</v>
      </c>
      <c r="U216" s="9">
        <v>4</v>
      </c>
      <c r="V216" s="24">
        <v>110</v>
      </c>
      <c r="W216" s="19">
        <f>RANK(V216,$V$2:$V519,1)</f>
        <v>105</v>
      </c>
      <c r="AN216" s="6"/>
      <c r="AO216" s="10"/>
      <c r="AP216" s="11"/>
      <c r="AQ216" s="12"/>
    </row>
    <row r="217" spans="1:43" ht="15" customHeight="1" x14ac:dyDescent="0.25">
      <c r="A217">
        <v>2014</v>
      </c>
      <c r="B217" t="s">
        <v>82</v>
      </c>
      <c r="C217" t="s">
        <v>31</v>
      </c>
      <c r="D217" t="s">
        <v>83</v>
      </c>
      <c r="E217" s="4">
        <v>75.5</v>
      </c>
      <c r="F217" s="4">
        <v>249</v>
      </c>
      <c r="G217" s="4">
        <v>4.78</v>
      </c>
      <c r="H217" s="5">
        <f t="shared" si="68"/>
        <v>-4.5998240993656764E-2</v>
      </c>
      <c r="I217" s="4">
        <v>30</v>
      </c>
      <c r="J217" s="5">
        <f>(STANDARDIZE(I217,$I$307,$I$308))</f>
        <v>1.4278620347637756</v>
      </c>
      <c r="K217" s="4">
        <v>31</v>
      </c>
      <c r="L217" s="5">
        <f t="shared" si="71"/>
        <v>-0.3743117384537139</v>
      </c>
      <c r="M217" s="4">
        <v>111</v>
      </c>
      <c r="N217" s="4">
        <f t="shared" si="75"/>
        <v>-0.38152252935563802</v>
      </c>
      <c r="O217" s="4">
        <v>4.3</v>
      </c>
      <c r="P217" s="5">
        <f t="shared" si="76"/>
        <v>0.27807646905341749</v>
      </c>
      <c r="Q217" s="4">
        <v>7.22</v>
      </c>
      <c r="R217" s="5">
        <f t="shared" si="77"/>
        <v>6.7707709427107007E-2</v>
      </c>
      <c r="S217" s="5">
        <f t="shared" si="69"/>
        <v>0.97181370444129134</v>
      </c>
      <c r="T217" s="5">
        <f t="shared" si="70"/>
        <v>0.16196895074021522</v>
      </c>
      <c r="AN217" s="9">
        <v>7</v>
      </c>
      <c r="AO217" s="10">
        <v>226</v>
      </c>
      <c r="AP217" s="11" t="s">
        <v>508</v>
      </c>
      <c r="AQ217" s="12" t="s">
        <v>509</v>
      </c>
    </row>
    <row r="218" spans="1:43" ht="15" customHeight="1" x14ac:dyDescent="0.25">
      <c r="A218">
        <v>2014</v>
      </c>
      <c r="B218" t="s">
        <v>87</v>
      </c>
      <c r="C218" t="s">
        <v>2</v>
      </c>
      <c r="D218" t="s">
        <v>88</v>
      </c>
      <c r="E218" s="4">
        <v>69.38</v>
      </c>
      <c r="F218" s="4">
        <v>192</v>
      </c>
      <c r="G218" s="4">
        <v>4.46</v>
      </c>
      <c r="H218" s="5">
        <f t="shared" si="68"/>
        <v>1.0692244181993971</v>
      </c>
      <c r="I218" s="4">
        <v>20</v>
      </c>
      <c r="J218" s="5">
        <f>(STANDARDIZE(I218,$I$307,$I$308))</f>
        <v>-4.0761804518865366E-2</v>
      </c>
      <c r="K218" s="4">
        <v>39</v>
      </c>
      <c r="L218" s="5">
        <f t="shared" si="71"/>
        <v>1.4226498403054813</v>
      </c>
      <c r="M218" s="4">
        <v>122</v>
      </c>
      <c r="N218" s="4">
        <f t="shared" si="75"/>
        <v>0.84644964752781171</v>
      </c>
      <c r="O218" s="4">
        <v>4.01</v>
      </c>
      <c r="P218" s="5">
        <f t="shared" si="76"/>
        <v>1.4525789027145859</v>
      </c>
      <c r="Q218" s="4">
        <v>6.77</v>
      </c>
      <c r="R218" s="5">
        <f t="shared" si="77"/>
        <v>1.1802077376785052</v>
      </c>
      <c r="S218" s="5">
        <f t="shared" si="69"/>
        <v>5.9303487419069159</v>
      </c>
      <c r="T218" s="5">
        <f t="shared" si="70"/>
        <v>0.98839145698448594</v>
      </c>
      <c r="U218" s="9">
        <v>7</v>
      </c>
      <c r="V218" s="24">
        <v>218</v>
      </c>
      <c r="W218" s="19">
        <f>RANK(V218,$V$2:$V521,1)</f>
        <v>186</v>
      </c>
      <c r="AN218" s="9"/>
      <c r="AO218" s="10"/>
      <c r="AP218" s="11"/>
      <c r="AQ218" s="12"/>
    </row>
    <row r="219" spans="1:43" ht="15" customHeight="1" x14ac:dyDescent="0.25">
      <c r="A219">
        <v>2014</v>
      </c>
      <c r="B219" t="s">
        <v>363</v>
      </c>
      <c r="C219" t="s">
        <v>98</v>
      </c>
      <c r="D219" t="s">
        <v>67</v>
      </c>
      <c r="E219" s="4">
        <v>74</v>
      </c>
      <c r="F219" s="4">
        <v>261</v>
      </c>
      <c r="G219" s="4">
        <v>4.91</v>
      </c>
      <c r="H219" s="5">
        <f t="shared" si="68"/>
        <v>-0.49905744629083415</v>
      </c>
      <c r="I219" s="4">
        <v>17</v>
      </c>
      <c r="J219" s="5">
        <f>(STANDARDIZE(I219,$I$307,$I$308))</f>
        <v>-0.48134895630365765</v>
      </c>
      <c r="K219" s="4">
        <v>25.5</v>
      </c>
      <c r="L219" s="5">
        <f t="shared" si="71"/>
        <v>-1.6097228238506605</v>
      </c>
      <c r="M219" s="4">
        <v>113</v>
      </c>
      <c r="N219" s="4">
        <f t="shared" si="75"/>
        <v>-0.15825486083137441</v>
      </c>
      <c r="O219" s="4">
        <v>4.7</v>
      </c>
      <c r="P219" s="5">
        <f t="shared" si="76"/>
        <v>-1.3419268877206092</v>
      </c>
      <c r="Q219" s="4">
        <v>7.8</v>
      </c>
      <c r="R219" s="5">
        <f t="shared" si="77"/>
        <v>-1.3661812158746947</v>
      </c>
      <c r="S219" s="5">
        <f t="shared" si="69"/>
        <v>-5.4564921908718311</v>
      </c>
      <c r="T219" s="5">
        <f t="shared" si="70"/>
        <v>-0.90941536514530519</v>
      </c>
      <c r="U219" s="9">
        <v>7</v>
      </c>
      <c r="V219" s="24">
        <v>249</v>
      </c>
      <c r="W219" s="19">
        <f>RANK(V219,$V$2:$V522,1)</f>
        <v>200</v>
      </c>
      <c r="AN219" s="9"/>
      <c r="AO219" s="10"/>
      <c r="AP219" s="11"/>
      <c r="AQ219" s="12"/>
    </row>
    <row r="220" spans="1:43" ht="15" customHeight="1" x14ac:dyDescent="0.25">
      <c r="A220">
        <v>2014</v>
      </c>
      <c r="B220" t="s">
        <v>368</v>
      </c>
      <c r="C220" t="s">
        <v>45</v>
      </c>
      <c r="D220" t="s">
        <v>181</v>
      </c>
      <c r="E220" s="4">
        <v>78.5</v>
      </c>
      <c r="F220" s="4">
        <v>301</v>
      </c>
      <c r="G220" s="4">
        <v>5.01</v>
      </c>
      <c r="H220" s="5">
        <f t="shared" si="68"/>
        <v>-0.84756452728866194</v>
      </c>
      <c r="I220" s="4"/>
      <c r="J220" s="5"/>
      <c r="K220" s="4">
        <v>24</v>
      </c>
      <c r="L220" s="5">
        <f t="shared" si="71"/>
        <v>-1.9466531198680097</v>
      </c>
      <c r="M220" s="4">
        <v>92</v>
      </c>
      <c r="N220" s="4">
        <f t="shared" si="75"/>
        <v>-2.5025653803361418</v>
      </c>
      <c r="O220" s="4">
        <v>4.57</v>
      </c>
      <c r="P220" s="5">
        <f t="shared" si="76"/>
        <v>-0.81542579676905147</v>
      </c>
      <c r="Q220" s="4">
        <v>7.62</v>
      </c>
      <c r="R220" s="5">
        <f t="shared" si="77"/>
        <v>-0.92118120457413633</v>
      </c>
      <c r="S220" s="5">
        <f t="shared" si="69"/>
        <v>-7.033390028836001</v>
      </c>
      <c r="T220" s="5">
        <f t="shared" si="70"/>
        <v>-1.4066780057672001</v>
      </c>
      <c r="U220" s="9">
        <v>3</v>
      </c>
      <c r="V220" s="24">
        <v>95</v>
      </c>
      <c r="W220" s="19">
        <f>RANK(V220,$V$2:$V523,1)</f>
        <v>91</v>
      </c>
      <c r="AN220" s="9">
        <v>7</v>
      </c>
      <c r="AO220" s="10">
        <v>229</v>
      </c>
      <c r="AP220" s="11" t="s">
        <v>510</v>
      </c>
      <c r="AQ220" s="12" t="s">
        <v>142</v>
      </c>
    </row>
    <row r="221" spans="1:43" ht="15" customHeight="1" x14ac:dyDescent="0.25">
      <c r="A221">
        <v>2014</v>
      </c>
      <c r="B221" t="s">
        <v>120</v>
      </c>
      <c r="C221" t="s">
        <v>2</v>
      </c>
      <c r="D221" t="s">
        <v>121</v>
      </c>
      <c r="E221" s="4">
        <v>72</v>
      </c>
      <c r="F221" s="4">
        <v>197</v>
      </c>
      <c r="G221" s="4">
        <v>4.5199999999999996</v>
      </c>
      <c r="H221" s="5">
        <f t="shared" si="68"/>
        <v>0.86012016960070115</v>
      </c>
      <c r="I221" s="4">
        <v>10</v>
      </c>
      <c r="J221" s="5">
        <f>(STANDARDIZE(I221,$I$307,$I$308))</f>
        <v>-1.5093856438015063</v>
      </c>
      <c r="K221" s="4">
        <v>34</v>
      </c>
      <c r="L221" s="5">
        <f t="shared" si="71"/>
        <v>0.29954885358098426</v>
      </c>
      <c r="M221" s="4">
        <v>116</v>
      </c>
      <c r="N221" s="4">
        <f t="shared" si="75"/>
        <v>0.17664664195502094</v>
      </c>
      <c r="O221" s="4">
        <v>4.18</v>
      </c>
      <c r="P221" s="5">
        <f t="shared" si="76"/>
        <v>0.76407747608562548</v>
      </c>
      <c r="Q221" s="4">
        <v>7</v>
      </c>
      <c r="R221" s="5">
        <f t="shared" si="77"/>
        <v>0.61159661212778971</v>
      </c>
      <c r="S221" s="5">
        <f t="shared" si="69"/>
        <v>1.2026041095486151</v>
      </c>
      <c r="T221" s="5">
        <f t="shared" si="70"/>
        <v>0.2004340182581025</v>
      </c>
      <c r="AN221" s="9"/>
      <c r="AO221" s="10"/>
      <c r="AP221" s="11"/>
      <c r="AQ221" s="12"/>
    </row>
    <row r="222" spans="1:43" ht="15" customHeight="1" x14ac:dyDescent="0.25">
      <c r="A222">
        <v>2014</v>
      </c>
      <c r="B222" t="s">
        <v>151</v>
      </c>
      <c r="C222" t="s">
        <v>2</v>
      </c>
      <c r="D222" t="s">
        <v>152</v>
      </c>
      <c r="E222" s="4">
        <v>76.75</v>
      </c>
      <c r="F222" s="4">
        <v>231</v>
      </c>
      <c r="G222" s="4">
        <v>4.53</v>
      </c>
      <c r="H222" s="5">
        <f t="shared" si="68"/>
        <v>0.82526946150091585</v>
      </c>
      <c r="I222" s="4">
        <v>12</v>
      </c>
      <c r="J222" s="5">
        <f>(STANDARDIZE(I222,$I$307,$I$308))</f>
        <v>-1.2156608759449781</v>
      </c>
      <c r="K222" s="4">
        <v>37</v>
      </c>
      <c r="L222" s="5">
        <f t="shared" si="71"/>
        <v>0.97340944561568243</v>
      </c>
      <c r="M222" s="4"/>
      <c r="N222" s="4"/>
      <c r="O222" s="4">
        <v>4.26</v>
      </c>
      <c r="P222" s="5">
        <f t="shared" si="76"/>
        <v>0.44007680473082011</v>
      </c>
      <c r="Q222" s="4">
        <v>7.08</v>
      </c>
      <c r="R222" s="5">
        <f t="shared" si="77"/>
        <v>0.41381882932754105</v>
      </c>
      <c r="S222" s="5">
        <f t="shared" si="69"/>
        <v>1.4369136652299814</v>
      </c>
      <c r="T222" s="5">
        <f t="shared" si="70"/>
        <v>0.28738273304599626</v>
      </c>
      <c r="U222" s="9">
        <v>1</v>
      </c>
      <c r="V222" s="24">
        <v>7</v>
      </c>
      <c r="W222" s="19">
        <f>RANK(V222,$V$2:$V525,1)</f>
        <v>7</v>
      </c>
      <c r="AN222" s="6">
        <v>1</v>
      </c>
      <c r="AO222" s="10">
        <v>12</v>
      </c>
      <c r="AP222" s="11" t="s">
        <v>32</v>
      </c>
      <c r="AQ222" s="12" t="s">
        <v>470</v>
      </c>
    </row>
    <row r="223" spans="1:43" ht="15" customHeight="1" x14ac:dyDescent="0.25">
      <c r="A223">
        <v>2014</v>
      </c>
      <c r="B223" t="s">
        <v>331</v>
      </c>
      <c r="C223" t="s">
        <v>70</v>
      </c>
      <c r="D223" t="s">
        <v>332</v>
      </c>
      <c r="E223" s="4">
        <v>76.25</v>
      </c>
      <c r="F223" s="4">
        <v>332</v>
      </c>
      <c r="G223" s="4">
        <v>5.23</v>
      </c>
      <c r="H223" s="5">
        <f t="shared" si="68"/>
        <v>-1.614280105483888</v>
      </c>
      <c r="I223" s="4">
        <v>23</v>
      </c>
      <c r="J223" s="5">
        <f>(STANDARDIZE(I223,$I$307,$I$308))</f>
        <v>0.39982534726592694</v>
      </c>
      <c r="K223" s="4">
        <v>28.5</v>
      </c>
      <c r="L223" s="5">
        <f t="shared" si="71"/>
        <v>-0.9358622318159624</v>
      </c>
      <c r="M223" s="4">
        <v>101</v>
      </c>
      <c r="N223" s="4">
        <f>(STANDARDIZE(M223,$M$307,$M$308))</f>
        <v>-1.4978608719769559</v>
      </c>
      <c r="O223" s="4">
        <v>4.84</v>
      </c>
      <c r="P223" s="5">
        <f t="shared" si="76"/>
        <v>-1.9089280625915168</v>
      </c>
      <c r="Q223" s="4">
        <v>7.94</v>
      </c>
      <c r="R223" s="5">
        <f t="shared" si="77"/>
        <v>-1.712292335775131</v>
      </c>
      <c r="S223" s="5">
        <f t="shared" si="69"/>
        <v>-7.2693982603775273</v>
      </c>
      <c r="T223" s="5">
        <f t="shared" si="70"/>
        <v>-1.2115663767295879</v>
      </c>
      <c r="AN223" s="9"/>
      <c r="AO223" s="10"/>
      <c r="AP223" s="11"/>
      <c r="AQ223" s="12"/>
    </row>
    <row r="224" spans="1:43" ht="15" customHeight="1" x14ac:dyDescent="0.25">
      <c r="A224">
        <v>2014</v>
      </c>
      <c r="B224" t="s">
        <v>316</v>
      </c>
      <c r="C224" t="s">
        <v>45</v>
      </c>
      <c r="D224" t="s">
        <v>317</v>
      </c>
      <c r="E224" s="4">
        <v>78</v>
      </c>
      <c r="F224" s="4">
        <v>314</v>
      </c>
      <c r="G224" s="4">
        <v>5.35</v>
      </c>
      <c r="H224" s="5">
        <f t="shared" si="68"/>
        <v>-2.0324886026812803</v>
      </c>
      <c r="I224" s="4"/>
      <c r="J224" s="5"/>
      <c r="K224" s="4">
        <v>21.5</v>
      </c>
      <c r="L224" s="5">
        <f t="shared" si="71"/>
        <v>-2.5082036132302581</v>
      </c>
      <c r="M224" s="4">
        <v>104</v>
      </c>
      <c r="N224" s="4">
        <f>(STANDARDIZE(M224,$M$307,$M$308))</f>
        <v>-1.1629593691905604</v>
      </c>
      <c r="O224" s="4">
        <v>4.95</v>
      </c>
      <c r="P224" s="5">
        <f t="shared" si="76"/>
        <v>-2.354428985704375</v>
      </c>
      <c r="Q224" s="4">
        <v>7.93</v>
      </c>
      <c r="R224" s="5">
        <f t="shared" si="77"/>
        <v>-1.6875701129250982</v>
      </c>
      <c r="S224" s="5">
        <f t="shared" si="69"/>
        <v>-9.7456506837315722</v>
      </c>
      <c r="T224" s="5">
        <f t="shared" si="70"/>
        <v>-1.9491301367463145</v>
      </c>
      <c r="U224" s="9">
        <v>3</v>
      </c>
      <c r="V224" s="24">
        <v>66</v>
      </c>
      <c r="W224" s="19">
        <f>RANK(V224,$V$2:$V527,1)</f>
        <v>65</v>
      </c>
      <c r="AN224" s="9"/>
      <c r="AO224" s="10"/>
      <c r="AP224" s="11"/>
      <c r="AQ224" s="12"/>
    </row>
    <row r="225" spans="1:43" ht="15" customHeight="1" x14ac:dyDescent="0.25">
      <c r="A225">
        <v>2014</v>
      </c>
      <c r="B225" t="s">
        <v>39</v>
      </c>
      <c r="C225" t="s">
        <v>7</v>
      </c>
      <c r="D225" t="s">
        <v>40</v>
      </c>
      <c r="E225" s="4">
        <v>70.5</v>
      </c>
      <c r="F225" s="4">
        <v>193</v>
      </c>
      <c r="G225" s="4">
        <v>4.71</v>
      </c>
      <c r="H225" s="5">
        <f t="shared" si="68"/>
        <v>0.19795671570482457</v>
      </c>
      <c r="I225" s="4">
        <v>15</v>
      </c>
      <c r="J225" s="5">
        <f>(STANDARDIZE(I225,$I$307,$I$308))</f>
        <v>-0.77507372416018583</v>
      </c>
      <c r="K225" s="4">
        <v>35.5</v>
      </c>
      <c r="L225" s="5">
        <f t="shared" si="71"/>
        <v>0.6364791495983334</v>
      </c>
      <c r="M225" s="4">
        <v>116</v>
      </c>
      <c r="N225" s="4">
        <f>(STANDARDIZE(M225,$M$307,$M$308))</f>
        <v>0.17664664195502094</v>
      </c>
      <c r="O225" s="4">
        <v>4.22</v>
      </c>
      <c r="P225" s="5">
        <f t="shared" si="76"/>
        <v>0.6020771404082228</v>
      </c>
      <c r="Q225" s="4">
        <v>7.08</v>
      </c>
      <c r="R225" s="5">
        <f t="shared" si="77"/>
        <v>0.41381882932754105</v>
      </c>
      <c r="S225" s="5">
        <f t="shared" si="69"/>
        <v>1.251904752833757</v>
      </c>
      <c r="T225" s="5">
        <f t="shared" si="70"/>
        <v>0.20865079213895951</v>
      </c>
      <c r="U225" s="9">
        <v>5</v>
      </c>
      <c r="V225" s="24">
        <v>152</v>
      </c>
      <c r="W225" s="19">
        <f>RANK(V225,$V$2:$V528,1)</f>
        <v>142</v>
      </c>
      <c r="AN225" s="9"/>
      <c r="AO225" s="10"/>
      <c r="AP225" s="11"/>
      <c r="AQ225" s="12"/>
    </row>
    <row r="226" spans="1:43" ht="15" customHeight="1" x14ac:dyDescent="0.25">
      <c r="A226">
        <v>2014</v>
      </c>
      <c r="B226" t="s">
        <v>267</v>
      </c>
      <c r="C226" t="s">
        <v>10</v>
      </c>
      <c r="D226" t="s">
        <v>6</v>
      </c>
      <c r="E226" s="4">
        <v>69.5</v>
      </c>
      <c r="F226" s="4">
        <v>190</v>
      </c>
      <c r="G226" s="4">
        <v>4.4800000000000004</v>
      </c>
      <c r="H226" s="5">
        <f t="shared" si="68"/>
        <v>0.99952300199982969</v>
      </c>
      <c r="I226" s="4">
        <v>16</v>
      </c>
      <c r="J226" s="5">
        <f>(STANDARDIZE(I226,$I$307,$I$308))</f>
        <v>-0.62821134023192171</v>
      </c>
      <c r="K226" s="4">
        <v>33</v>
      </c>
      <c r="L226" s="5">
        <f t="shared" si="71"/>
        <v>7.4928656236084898E-2</v>
      </c>
      <c r="M226" s="4">
        <v>120</v>
      </c>
      <c r="N226" s="4">
        <f>(STANDARDIZE(M226,$M$307,$M$308))</f>
        <v>0.6231819790035481</v>
      </c>
      <c r="O226" s="4">
        <v>4.4000000000000004</v>
      </c>
      <c r="P226" s="5">
        <f t="shared" si="76"/>
        <v>-0.126924370140091</v>
      </c>
      <c r="Q226" s="4">
        <v>7.12</v>
      </c>
      <c r="R226" s="5">
        <f t="shared" si="77"/>
        <v>0.31492993792741675</v>
      </c>
      <c r="S226" s="5">
        <f t="shared" si="69"/>
        <v>1.2574278647948667</v>
      </c>
      <c r="T226" s="5">
        <f t="shared" si="70"/>
        <v>0.20957131079914446</v>
      </c>
      <c r="U226" s="9">
        <v>4</v>
      </c>
      <c r="V226" s="24">
        <v>133</v>
      </c>
      <c r="W226" s="19">
        <f>RANK(V226,$V$2:$V529,1)</f>
        <v>126</v>
      </c>
      <c r="AN226" s="9"/>
      <c r="AO226" s="10"/>
      <c r="AP226" s="11"/>
      <c r="AQ226" s="12"/>
    </row>
    <row r="227" spans="1:43" ht="15" customHeight="1" x14ac:dyDescent="0.25">
      <c r="A227">
        <v>2014</v>
      </c>
      <c r="B227" t="s">
        <v>229</v>
      </c>
      <c r="C227" t="s">
        <v>13</v>
      </c>
      <c r="D227" t="s">
        <v>230</v>
      </c>
      <c r="E227" s="4">
        <v>76.75</v>
      </c>
      <c r="F227" s="4">
        <v>269</v>
      </c>
      <c r="G227" s="4">
        <v>4.8899999999999997</v>
      </c>
      <c r="H227" s="5">
        <f t="shared" si="68"/>
        <v>-0.42935603009126672</v>
      </c>
      <c r="I227" s="4">
        <v>15</v>
      </c>
      <c r="J227" s="5">
        <f>(STANDARDIZE(I227,$I$307,$I$308))</f>
        <v>-0.77507372416018583</v>
      </c>
      <c r="K227" s="4"/>
      <c r="L227" s="5"/>
      <c r="M227" s="4"/>
      <c r="N227" s="4"/>
      <c r="O227" s="4"/>
      <c r="P227" s="5"/>
      <c r="Q227" s="4"/>
      <c r="R227" s="5"/>
      <c r="S227" s="5">
        <f t="shared" si="69"/>
        <v>-1.2044297542514526</v>
      </c>
      <c r="T227" s="5">
        <f t="shared" si="70"/>
        <v>-0.6022148771257263</v>
      </c>
      <c r="AN227" s="9"/>
      <c r="AO227" s="10"/>
      <c r="AP227" s="11"/>
      <c r="AQ227" s="12"/>
    </row>
    <row r="228" spans="1:43" ht="15" customHeight="1" x14ac:dyDescent="0.25">
      <c r="A228">
        <v>2014</v>
      </c>
      <c r="B228" t="s">
        <v>32</v>
      </c>
      <c r="C228" t="s">
        <v>2</v>
      </c>
      <c r="D228" t="s">
        <v>30</v>
      </c>
      <c r="E228" s="4">
        <v>71.25</v>
      </c>
      <c r="F228" s="4">
        <v>198</v>
      </c>
      <c r="G228" s="4">
        <v>4.43</v>
      </c>
      <c r="H228" s="5">
        <f t="shared" si="68"/>
        <v>1.1737765424987467</v>
      </c>
      <c r="I228" s="4">
        <v>7</v>
      </c>
      <c r="J228" s="5">
        <f>(STANDARDIZE(I228,$I$307,$I$308))</f>
        <v>-1.9499727955862987</v>
      </c>
      <c r="K228" s="4">
        <v>38.5</v>
      </c>
      <c r="L228" s="5">
        <f t="shared" ref="L228:L234" si="78">STANDARDIZE(K228,$K$307,$K$308)</f>
        <v>1.3103397416330316</v>
      </c>
      <c r="M228" s="4">
        <v>122</v>
      </c>
      <c r="N228" s="4">
        <f>(STANDARDIZE(M228,$M$307,$M$308))</f>
        <v>0.84644964752781171</v>
      </c>
      <c r="O228" s="4">
        <v>3.94</v>
      </c>
      <c r="P228" s="5">
        <f>(STANDARDIZE(O228,$O$307,$O$308))*-1</f>
        <v>1.7360794901500398</v>
      </c>
      <c r="Q228" s="4">
        <v>6.69</v>
      </c>
      <c r="R228" s="5">
        <f>(STANDARDIZE(Q228,$Q$307,$Q$308))*-1</f>
        <v>1.3779855204787517</v>
      </c>
      <c r="S228" s="5">
        <f t="shared" si="69"/>
        <v>4.4946581467020827</v>
      </c>
      <c r="T228" s="5">
        <f t="shared" si="70"/>
        <v>0.74910969111701375</v>
      </c>
      <c r="U228" s="9">
        <v>1</v>
      </c>
      <c r="V228" s="24">
        <v>12</v>
      </c>
      <c r="W228" s="19">
        <f>RANK(V228,$V$2:$V531,1)</f>
        <v>12</v>
      </c>
      <c r="AN228" s="9"/>
      <c r="AO228" s="10"/>
      <c r="AP228" s="11"/>
      <c r="AQ228" s="12"/>
    </row>
    <row r="229" spans="1:43" ht="15" customHeight="1" x14ac:dyDescent="0.25">
      <c r="A229">
        <v>2014</v>
      </c>
      <c r="B229" t="s">
        <v>327</v>
      </c>
      <c r="C229" t="s">
        <v>288</v>
      </c>
      <c r="D229" t="s">
        <v>210</v>
      </c>
      <c r="E229" s="4">
        <v>76</v>
      </c>
      <c r="F229" s="4">
        <v>220</v>
      </c>
      <c r="G229" s="4">
        <v>4.6399999999999997</v>
      </c>
      <c r="H229" s="5">
        <f t="shared" si="68"/>
        <v>0.44191167240330587</v>
      </c>
      <c r="I229" s="4">
        <v>23</v>
      </c>
      <c r="J229" s="5">
        <f>(STANDARDIZE(I229,$I$307,$I$308))</f>
        <v>0.39982534726592694</v>
      </c>
      <c r="K229" s="4">
        <v>30.5</v>
      </c>
      <c r="L229" s="5">
        <f t="shared" si="78"/>
        <v>-0.48662183712616358</v>
      </c>
      <c r="M229" s="4"/>
      <c r="N229" s="4"/>
      <c r="O229" s="4"/>
      <c r="P229" s="5"/>
      <c r="Q229" s="4"/>
      <c r="R229" s="5"/>
      <c r="S229" s="5">
        <f t="shared" si="69"/>
        <v>0.35511518254306929</v>
      </c>
      <c r="T229" s="5">
        <f t="shared" si="70"/>
        <v>0.11837172751435643</v>
      </c>
      <c r="U229" s="9">
        <v>6</v>
      </c>
      <c r="V229" s="24">
        <v>191</v>
      </c>
      <c r="W229" s="19">
        <f>RANK(V229,$V$2:$V532,1)</f>
        <v>171</v>
      </c>
      <c r="AN229" s="9"/>
      <c r="AO229" s="10"/>
      <c r="AP229" s="11"/>
      <c r="AQ229" s="12"/>
    </row>
    <row r="230" spans="1:43" ht="15" customHeight="1" x14ac:dyDescent="0.25">
      <c r="A230">
        <v>2014</v>
      </c>
      <c r="B230" t="s">
        <v>355</v>
      </c>
      <c r="C230" t="s">
        <v>2</v>
      </c>
      <c r="D230" t="s">
        <v>356</v>
      </c>
      <c r="E230" s="4">
        <v>72.38</v>
      </c>
      <c r="F230" s="4">
        <v>175</v>
      </c>
      <c r="G230" s="4">
        <v>4.4000000000000004</v>
      </c>
      <c r="H230" s="5">
        <f t="shared" si="68"/>
        <v>1.2783286667980933</v>
      </c>
      <c r="I230" s="4"/>
      <c r="J230" s="5"/>
      <c r="K230" s="4">
        <v>38</v>
      </c>
      <c r="L230" s="5">
        <f t="shared" si="78"/>
        <v>1.1980296429605819</v>
      </c>
      <c r="M230" s="4">
        <v>123</v>
      </c>
      <c r="N230" s="4">
        <f>(STANDARDIZE(M230,$M$307,$M$308))</f>
        <v>0.95808348178994351</v>
      </c>
      <c r="O230" s="4"/>
      <c r="P230" s="5"/>
      <c r="Q230" s="4">
        <v>7.09</v>
      </c>
      <c r="R230" s="5">
        <f>(STANDARDIZE(Q230,$Q$307,$Q$308))*-1</f>
        <v>0.38909660647751054</v>
      </c>
      <c r="S230" s="5">
        <f t="shared" si="69"/>
        <v>3.8235383980261286</v>
      </c>
      <c r="T230" s="5">
        <f t="shared" si="70"/>
        <v>0.95588459950653215</v>
      </c>
      <c r="U230" s="9">
        <v>2</v>
      </c>
      <c r="V230" s="24">
        <v>45</v>
      </c>
      <c r="W230" s="19">
        <f>RANK(V230,$V$2:$V533,1)</f>
        <v>44</v>
      </c>
      <c r="AN230" s="9">
        <v>7</v>
      </c>
      <c r="AO230" s="10">
        <v>221</v>
      </c>
      <c r="AP230" s="11" t="s">
        <v>511</v>
      </c>
      <c r="AQ230" s="12" t="s">
        <v>344</v>
      </c>
    </row>
    <row r="231" spans="1:43" ht="15" customHeight="1" x14ac:dyDescent="0.25">
      <c r="A231">
        <v>2014</v>
      </c>
      <c r="B231" t="s">
        <v>178</v>
      </c>
      <c r="C231" t="s">
        <v>10</v>
      </c>
      <c r="D231" t="s">
        <v>179</v>
      </c>
      <c r="E231" s="4">
        <v>72.38</v>
      </c>
      <c r="F231" s="4">
        <v>193</v>
      </c>
      <c r="G231" s="4">
        <v>4.38</v>
      </c>
      <c r="H231" s="5">
        <f t="shared" si="68"/>
        <v>1.3480300829976606</v>
      </c>
      <c r="I231" s="4">
        <v>11</v>
      </c>
      <c r="J231" s="5">
        <f t="shared" ref="J231:J248" si="79">(STANDARDIZE(I231,$I$307,$I$308))</f>
        <v>-1.3625232598732422</v>
      </c>
      <c r="K231" s="4">
        <v>36.5</v>
      </c>
      <c r="L231" s="5">
        <f t="shared" si="78"/>
        <v>0.86109934694323276</v>
      </c>
      <c r="M231" s="4">
        <v>122</v>
      </c>
      <c r="N231" s="4">
        <f>(STANDARDIZE(M231,$M$307,$M$308))</f>
        <v>0.84644964752781171</v>
      </c>
      <c r="O231" s="4">
        <v>4.04</v>
      </c>
      <c r="P231" s="5">
        <f>(STANDARDIZE(O231,$O$307,$O$308))*-1</f>
        <v>1.3310786509565331</v>
      </c>
      <c r="Q231" s="4">
        <v>6.62</v>
      </c>
      <c r="R231" s="5">
        <f>(STANDARDIZE(Q231,$Q$307,$Q$308))*-1</f>
        <v>1.5510410804289698</v>
      </c>
      <c r="S231" s="5">
        <f t="shared" si="69"/>
        <v>4.5751755489809653</v>
      </c>
      <c r="T231" s="5">
        <f t="shared" si="70"/>
        <v>0.76252925816349426</v>
      </c>
      <c r="U231" s="9">
        <v>3</v>
      </c>
      <c r="V231" s="24">
        <v>87</v>
      </c>
      <c r="W231" s="19">
        <f>RANK(V231,$V$2:$V534,1)</f>
        <v>83</v>
      </c>
      <c r="AN231" s="9"/>
      <c r="AO231" s="10"/>
      <c r="AP231" s="11"/>
      <c r="AQ231" s="12"/>
    </row>
    <row r="232" spans="1:43" ht="15" customHeight="1" x14ac:dyDescent="0.25">
      <c r="A232">
        <v>2014</v>
      </c>
      <c r="B232" t="s">
        <v>125</v>
      </c>
      <c r="C232" t="s">
        <v>10</v>
      </c>
      <c r="D232" t="s">
        <v>126</v>
      </c>
      <c r="E232" s="4">
        <v>73</v>
      </c>
      <c r="F232" s="4">
        <v>198</v>
      </c>
      <c r="G232" s="4">
        <v>4.59</v>
      </c>
      <c r="H232" s="5">
        <f t="shared" si="68"/>
        <v>0.61616521290221982</v>
      </c>
      <c r="I232" s="4">
        <v>11</v>
      </c>
      <c r="J232" s="5">
        <f t="shared" si="79"/>
        <v>-1.3625232598732422</v>
      </c>
      <c r="K232" s="4">
        <v>35</v>
      </c>
      <c r="L232" s="5">
        <f t="shared" si="78"/>
        <v>0.52416905092588373</v>
      </c>
      <c r="M232" s="4">
        <v>133</v>
      </c>
      <c r="N232" s="4">
        <f>(STANDARDIZE(M232,$M$307,$M$308))</f>
        <v>2.0744218244112616</v>
      </c>
      <c r="O232" s="4">
        <v>4.3</v>
      </c>
      <c r="P232" s="5">
        <f>(STANDARDIZE(O232,$O$307,$O$308))*-1</f>
        <v>0.27807646905341749</v>
      </c>
      <c r="Q232" s="4">
        <v>6.86</v>
      </c>
      <c r="R232" s="5">
        <f>(STANDARDIZE(Q232,$Q$307,$Q$308))*-1</f>
        <v>0.95770773202822379</v>
      </c>
      <c r="S232" s="5">
        <f t="shared" si="69"/>
        <v>3.0880170294477645</v>
      </c>
      <c r="T232" s="5">
        <f t="shared" si="70"/>
        <v>0.51466950490796071</v>
      </c>
      <c r="U232" s="9">
        <v>4</v>
      </c>
      <c r="V232" s="24">
        <v>127</v>
      </c>
      <c r="W232" s="19">
        <f>RANK(V232,$V$2:$V535,1)</f>
        <v>120</v>
      </c>
      <c r="AN232" s="9"/>
      <c r="AO232" s="10"/>
      <c r="AP232" s="11"/>
      <c r="AQ232" s="12"/>
    </row>
    <row r="233" spans="1:43" ht="15" customHeight="1" x14ac:dyDescent="0.25">
      <c r="A233">
        <v>2014</v>
      </c>
      <c r="B233" t="s">
        <v>78</v>
      </c>
      <c r="C233" t="s">
        <v>31</v>
      </c>
      <c r="D233" t="s">
        <v>65</v>
      </c>
      <c r="E233" s="4">
        <v>73.25</v>
      </c>
      <c r="F233" s="4">
        <v>251</v>
      </c>
      <c r="G233" s="4">
        <v>4.8600000000000003</v>
      </c>
      <c r="H233" s="5">
        <f t="shared" si="68"/>
        <v>-0.32480390579192026</v>
      </c>
      <c r="I233" s="4">
        <v>23</v>
      </c>
      <c r="J233" s="5">
        <f t="shared" si="79"/>
        <v>0.39982534726592694</v>
      </c>
      <c r="K233" s="4">
        <v>33</v>
      </c>
      <c r="L233" s="5">
        <f t="shared" si="78"/>
        <v>7.4928656236084898E-2</v>
      </c>
      <c r="M233" s="4">
        <v>115</v>
      </c>
      <c r="N233" s="4">
        <f>(STANDARDIZE(M233,$M$307,$M$308))</f>
        <v>6.5012807692889168E-2</v>
      </c>
      <c r="O233" s="4">
        <v>4.26</v>
      </c>
      <c r="P233" s="5">
        <f>(STANDARDIZE(O233,$O$307,$O$308))*-1</f>
        <v>0.44007680473082011</v>
      </c>
      <c r="Q233" s="4">
        <v>6.98</v>
      </c>
      <c r="R233" s="5">
        <f>(STANDARDIZE(Q233,$Q$307,$Q$308))*-1</f>
        <v>0.66104105782785083</v>
      </c>
      <c r="S233" s="5">
        <f t="shared" si="69"/>
        <v>1.3160807679616517</v>
      </c>
      <c r="T233" s="5">
        <f t="shared" si="70"/>
        <v>0.21934679466027529</v>
      </c>
      <c r="U233" s="9">
        <v>3</v>
      </c>
      <c r="V233" s="24">
        <v>73</v>
      </c>
      <c r="W233" s="19">
        <f>RANK(V233,$V$2:$V536,1)</f>
        <v>71</v>
      </c>
      <c r="AN233" s="9"/>
      <c r="AO233" s="10"/>
      <c r="AP233" s="11"/>
      <c r="AQ233" s="12"/>
    </row>
    <row r="234" spans="1:43" ht="15" customHeight="1" x14ac:dyDescent="0.25">
      <c r="A234">
        <v>2014</v>
      </c>
      <c r="B234" t="s">
        <v>373</v>
      </c>
      <c r="C234" t="s">
        <v>23</v>
      </c>
      <c r="D234" t="s">
        <v>20</v>
      </c>
      <c r="E234" s="4">
        <v>73.38</v>
      </c>
      <c r="F234" s="4">
        <v>253</v>
      </c>
      <c r="G234" s="4">
        <v>4.71</v>
      </c>
      <c r="H234" s="5">
        <f t="shared" si="68"/>
        <v>0.19795671570482457</v>
      </c>
      <c r="I234" s="4">
        <v>26</v>
      </c>
      <c r="J234" s="5">
        <f t="shared" si="79"/>
        <v>0.84041249905071924</v>
      </c>
      <c r="K234" s="4">
        <v>38.5</v>
      </c>
      <c r="L234" s="5">
        <f t="shared" si="78"/>
        <v>1.3103397416330316</v>
      </c>
      <c r="M234" s="4">
        <v>122</v>
      </c>
      <c r="N234" s="4">
        <f>(STANDARDIZE(M234,$M$307,$M$308))</f>
        <v>0.84644964752781171</v>
      </c>
      <c r="O234" s="4">
        <v>4.3099999999999996</v>
      </c>
      <c r="P234" s="5">
        <f>(STANDARDIZE(O234,$O$307,$O$308))*-1</f>
        <v>0.2375763851340677</v>
      </c>
      <c r="Q234" s="4">
        <v>7.29</v>
      </c>
      <c r="R234" s="5">
        <f>(STANDARDIZE(Q234,$Q$307,$Q$308))*-1</f>
        <v>-0.10534785052311112</v>
      </c>
      <c r="S234" s="5">
        <f t="shared" si="69"/>
        <v>3.3273871385273437</v>
      </c>
      <c r="T234" s="5">
        <f t="shared" si="70"/>
        <v>0.55456452308789062</v>
      </c>
      <c r="U234" s="9">
        <v>4</v>
      </c>
      <c r="V234" s="24">
        <v>139</v>
      </c>
      <c r="W234" s="19">
        <f>RANK(V234,$V$2:$V537,1)</f>
        <v>131</v>
      </c>
      <c r="AN234" s="9">
        <v>7</v>
      </c>
      <c r="AO234" s="10">
        <v>230</v>
      </c>
      <c r="AP234" s="11" t="s">
        <v>512</v>
      </c>
      <c r="AQ234" s="12" t="s">
        <v>513</v>
      </c>
    </row>
    <row r="235" spans="1:43" ht="15" customHeight="1" x14ac:dyDescent="0.25">
      <c r="A235">
        <v>2014</v>
      </c>
      <c r="B235" t="s">
        <v>149</v>
      </c>
      <c r="C235" t="s">
        <v>2</v>
      </c>
      <c r="D235" t="s">
        <v>150</v>
      </c>
      <c r="E235" s="4">
        <v>74</v>
      </c>
      <c r="F235" s="4">
        <v>225</v>
      </c>
      <c r="G235" s="4">
        <v>4.41</v>
      </c>
      <c r="H235" s="5">
        <f t="shared" si="68"/>
        <v>1.2434779586983111</v>
      </c>
      <c r="I235" s="4">
        <v>19</v>
      </c>
      <c r="J235" s="5">
        <f t="shared" si="79"/>
        <v>-0.18762418844712947</v>
      </c>
      <c r="K235" s="4"/>
      <c r="L235" s="5"/>
      <c r="M235" s="4"/>
      <c r="N235" s="4"/>
      <c r="O235" s="4"/>
      <c r="P235" s="5"/>
      <c r="Q235" s="4"/>
      <c r="R235" s="5"/>
      <c r="S235" s="5">
        <f t="shared" si="69"/>
        <v>1.0558537702511817</v>
      </c>
      <c r="T235" s="5">
        <f t="shared" si="70"/>
        <v>0.52792688512559083</v>
      </c>
      <c r="U235" s="9">
        <v>6</v>
      </c>
      <c r="V235" s="24">
        <v>209</v>
      </c>
      <c r="W235" s="19">
        <f>RANK(V235,$V$2:$V538,1)</f>
        <v>181</v>
      </c>
      <c r="AN235" s="9"/>
      <c r="AO235" s="10"/>
      <c r="AP235" s="11"/>
      <c r="AQ235" s="12"/>
    </row>
    <row r="236" spans="1:43" ht="15" customHeight="1" x14ac:dyDescent="0.25">
      <c r="A236">
        <v>2014</v>
      </c>
      <c r="B236" t="s">
        <v>352</v>
      </c>
      <c r="C236" t="s">
        <v>10</v>
      </c>
      <c r="D236" t="s">
        <v>109</v>
      </c>
      <c r="E236" s="4">
        <v>69.88</v>
      </c>
      <c r="F236" s="4">
        <v>189</v>
      </c>
      <c r="G236" s="4">
        <v>4.51</v>
      </c>
      <c r="H236" s="5">
        <f t="shared" ref="H236:H263" si="80">(STANDARDIZE(G236,$G$307,$G$308))*-1</f>
        <v>0.89497087770048322</v>
      </c>
      <c r="I236" s="4">
        <v>20</v>
      </c>
      <c r="J236" s="5">
        <f t="shared" si="79"/>
        <v>-4.0761804518865366E-2</v>
      </c>
      <c r="K236" s="4">
        <v>37.5</v>
      </c>
      <c r="L236" s="5">
        <f t="shared" ref="L236:L241" si="81">STANDARDIZE(K236,$K$307,$K$308)</f>
        <v>1.0857195442881322</v>
      </c>
      <c r="M236" s="4">
        <v>123</v>
      </c>
      <c r="N236" s="4">
        <f t="shared" ref="N236:N241" si="82">(STANDARDIZE(M236,$M$307,$M$308))</f>
        <v>0.95808348178994351</v>
      </c>
      <c r="O236" s="4">
        <v>4</v>
      </c>
      <c r="P236" s="5">
        <f t="shared" ref="P236:P241" si="83">(STANDARDIZE(O236,$O$307,$O$308))*-1</f>
        <v>1.4930789866339358</v>
      </c>
      <c r="Q236" s="4">
        <v>6.72</v>
      </c>
      <c r="R236" s="5">
        <f>(STANDARDIZE(Q236,$Q$307,$Q$308))*-1</f>
        <v>1.30381885192866</v>
      </c>
      <c r="S236" s="5">
        <f t="shared" si="69"/>
        <v>5.6949099378222892</v>
      </c>
      <c r="T236" s="5">
        <f t="shared" si="70"/>
        <v>0.9491516563037149</v>
      </c>
      <c r="AN236" s="9"/>
      <c r="AO236" s="10"/>
      <c r="AP236" s="11"/>
      <c r="AQ236" s="12"/>
    </row>
    <row r="237" spans="1:43" ht="15" customHeight="1" x14ac:dyDescent="0.25">
      <c r="A237">
        <v>2014</v>
      </c>
      <c r="B237" t="s">
        <v>195</v>
      </c>
      <c r="C237" t="s">
        <v>70</v>
      </c>
      <c r="D237" t="s">
        <v>196</v>
      </c>
      <c r="E237" s="4">
        <v>77.88</v>
      </c>
      <c r="F237" s="4">
        <v>310</v>
      </c>
      <c r="G237" s="4">
        <v>5.0199999999999996</v>
      </c>
      <c r="H237" s="5">
        <f t="shared" si="80"/>
        <v>-0.88241523538844413</v>
      </c>
      <c r="I237" s="4">
        <v>32</v>
      </c>
      <c r="J237" s="5">
        <f t="shared" si="79"/>
        <v>1.7215868026203038</v>
      </c>
      <c r="K237" s="4">
        <v>35.5</v>
      </c>
      <c r="L237" s="5">
        <f t="shared" si="81"/>
        <v>0.6364791495983334</v>
      </c>
      <c r="M237" s="4">
        <v>113</v>
      </c>
      <c r="N237" s="4">
        <f t="shared" si="82"/>
        <v>-0.15825486083137441</v>
      </c>
      <c r="O237" s="4">
        <v>4.5</v>
      </c>
      <c r="P237" s="5">
        <f t="shared" si="83"/>
        <v>-0.53192520933359588</v>
      </c>
      <c r="Q237" s="4">
        <v>7.87</v>
      </c>
      <c r="R237" s="5">
        <f>(STANDARDIZE(Q237,$Q$307,$Q$308))*-1</f>
        <v>-1.5392367758249128</v>
      </c>
      <c r="S237" s="5">
        <f t="shared" ref="S237:S268" si="84">H237+J237+L237+N237+P237+R237</f>
        <v>-0.75376612915968988</v>
      </c>
      <c r="T237" s="5">
        <f t="shared" ref="T237:T268" si="85">AVERAGE(H237,J237,L237,N237,P237,R237)</f>
        <v>-0.12562768819328166</v>
      </c>
      <c r="U237" s="9">
        <v>2</v>
      </c>
      <c r="V237" s="24">
        <v>37</v>
      </c>
      <c r="W237" s="19">
        <f>RANK(V237,$V$2:$V540,1)</f>
        <v>37</v>
      </c>
      <c r="AN237" s="9"/>
      <c r="AO237" s="10"/>
      <c r="AP237" s="11"/>
      <c r="AQ237" s="12"/>
    </row>
    <row r="238" spans="1:43" ht="15" customHeight="1" x14ac:dyDescent="0.25">
      <c r="A238">
        <v>2014</v>
      </c>
      <c r="B238" t="s">
        <v>251</v>
      </c>
      <c r="C238" t="s">
        <v>112</v>
      </c>
      <c r="D238" t="s">
        <v>252</v>
      </c>
      <c r="E238" s="4">
        <v>74.88</v>
      </c>
      <c r="F238" s="4">
        <v>240</v>
      </c>
      <c r="G238" s="4">
        <v>4.7699999999999996</v>
      </c>
      <c r="H238" s="5">
        <f t="shared" si="80"/>
        <v>-1.1147532893871508E-2</v>
      </c>
      <c r="I238" s="4">
        <v>24</v>
      </c>
      <c r="J238" s="5">
        <f t="shared" si="79"/>
        <v>0.54668773119419101</v>
      </c>
      <c r="K238" s="4">
        <v>30</v>
      </c>
      <c r="L238" s="5">
        <f t="shared" si="81"/>
        <v>-0.59893193579861326</v>
      </c>
      <c r="M238" s="4">
        <v>115</v>
      </c>
      <c r="N238" s="4">
        <f t="shared" si="82"/>
        <v>6.5012807692889168E-2</v>
      </c>
      <c r="O238" s="4">
        <v>4.3</v>
      </c>
      <c r="P238" s="5">
        <f t="shared" si="83"/>
        <v>0.27807646905341749</v>
      </c>
      <c r="Q238" s="4">
        <v>7.22</v>
      </c>
      <c r="R238" s="5">
        <f>(STANDARDIZE(Q238,$Q$307,$Q$308))*-1</f>
        <v>6.7707709427107007E-2</v>
      </c>
      <c r="S238" s="5">
        <f t="shared" si="84"/>
        <v>0.3474052486751199</v>
      </c>
      <c r="T238" s="5">
        <f t="shared" si="85"/>
        <v>5.7900874779186651E-2</v>
      </c>
      <c r="AN238" s="9"/>
      <c r="AO238" s="10"/>
      <c r="AP238" s="11"/>
      <c r="AQ238" s="12"/>
    </row>
    <row r="239" spans="1:43" ht="15" customHeight="1" x14ac:dyDescent="0.25">
      <c r="A239">
        <v>2014</v>
      </c>
      <c r="B239" t="s">
        <v>8</v>
      </c>
      <c r="C239" t="s">
        <v>10</v>
      </c>
      <c r="D239" t="s">
        <v>9</v>
      </c>
      <c r="E239" s="4">
        <v>69.13</v>
      </c>
      <c r="F239" s="4">
        <v>187</v>
      </c>
      <c r="G239" s="4">
        <v>4.6100000000000003</v>
      </c>
      <c r="H239" s="5">
        <f t="shared" si="80"/>
        <v>0.54646379670265233</v>
      </c>
      <c r="I239" s="4">
        <v>13</v>
      </c>
      <c r="J239" s="5">
        <f t="shared" si="79"/>
        <v>-1.068798492016714</v>
      </c>
      <c r="K239" s="4">
        <v>35.5</v>
      </c>
      <c r="L239" s="5">
        <f t="shared" si="81"/>
        <v>0.6364791495983334</v>
      </c>
      <c r="M239" s="4">
        <v>116</v>
      </c>
      <c r="N239" s="4">
        <f t="shared" si="82"/>
        <v>0.17664664195502094</v>
      </c>
      <c r="O239" s="4">
        <v>4.1500000000000004</v>
      </c>
      <c r="P239" s="5">
        <f t="shared" si="83"/>
        <v>0.88557772784367483</v>
      </c>
      <c r="Q239" s="4"/>
      <c r="R239" s="5"/>
      <c r="S239" s="5">
        <f t="shared" si="84"/>
        <v>1.1763688240829675</v>
      </c>
      <c r="T239" s="5">
        <f t="shared" si="85"/>
        <v>0.23527376481659351</v>
      </c>
      <c r="U239" s="9">
        <v>5</v>
      </c>
      <c r="V239" s="24">
        <v>147</v>
      </c>
      <c r="W239" s="19">
        <f>RANK(V239,$V$2:$V542,1)</f>
        <v>139</v>
      </c>
      <c r="AN239" s="9"/>
      <c r="AO239" s="10"/>
      <c r="AP239" s="11"/>
      <c r="AQ239" s="12"/>
    </row>
    <row r="240" spans="1:43" ht="15" customHeight="1" x14ac:dyDescent="0.25">
      <c r="A240">
        <v>2014</v>
      </c>
      <c r="B240" t="s">
        <v>362</v>
      </c>
      <c r="C240" t="s">
        <v>13</v>
      </c>
      <c r="D240" t="s">
        <v>107</v>
      </c>
      <c r="E240" s="4">
        <v>76</v>
      </c>
      <c r="F240" s="4">
        <v>257</v>
      </c>
      <c r="G240" s="4">
        <v>4.87</v>
      </c>
      <c r="H240" s="5">
        <f t="shared" si="80"/>
        <v>-0.35965461389170239</v>
      </c>
      <c r="I240" s="4">
        <v>16</v>
      </c>
      <c r="J240" s="5">
        <f t="shared" si="79"/>
        <v>-0.62821134023192171</v>
      </c>
      <c r="K240" s="4">
        <v>31.5</v>
      </c>
      <c r="L240" s="5">
        <f t="shared" si="81"/>
        <v>-0.26200163978126417</v>
      </c>
      <c r="M240" s="4">
        <v>115</v>
      </c>
      <c r="N240" s="4">
        <f t="shared" si="82"/>
        <v>6.5012807692889168E-2</v>
      </c>
      <c r="O240" s="4">
        <v>4.47</v>
      </c>
      <c r="P240" s="5">
        <f t="shared" si="83"/>
        <v>-0.41042495757554298</v>
      </c>
      <c r="Q240" s="4">
        <v>7.23</v>
      </c>
      <c r="R240" s="5">
        <f>(STANDARDIZE(Q240,$Q$307,$Q$308))*-1</f>
        <v>4.2985486577074281E-2</v>
      </c>
      <c r="S240" s="5">
        <f t="shared" si="84"/>
        <v>-1.5522942572104679</v>
      </c>
      <c r="T240" s="5">
        <f t="shared" si="85"/>
        <v>-0.258715709535078</v>
      </c>
      <c r="U240" s="9">
        <v>3</v>
      </c>
      <c r="V240" s="24">
        <v>98</v>
      </c>
      <c r="W240" s="19">
        <f>RANK(V240,$V$2:$V543,1)</f>
        <v>94</v>
      </c>
      <c r="AN240" s="9"/>
      <c r="AO240" s="10"/>
      <c r="AP240" s="11"/>
      <c r="AQ240" s="12"/>
    </row>
    <row r="241" spans="1:43" ht="15" customHeight="1" x14ac:dyDescent="0.25">
      <c r="A241">
        <v>2014</v>
      </c>
      <c r="B241" t="s">
        <v>211</v>
      </c>
      <c r="C241" t="s">
        <v>2</v>
      </c>
      <c r="D241" t="s">
        <v>212</v>
      </c>
      <c r="E241" s="4">
        <v>69.13</v>
      </c>
      <c r="F241" s="4">
        <v>193</v>
      </c>
      <c r="G241" s="4">
        <v>4.4800000000000004</v>
      </c>
      <c r="H241" s="5">
        <f t="shared" si="80"/>
        <v>0.99952300199982969</v>
      </c>
      <c r="I241" s="4">
        <v>18</v>
      </c>
      <c r="J241" s="5">
        <f t="shared" si="79"/>
        <v>-0.33448657237539359</v>
      </c>
      <c r="K241" s="4">
        <v>35.5</v>
      </c>
      <c r="L241" s="5">
        <f t="shared" si="81"/>
        <v>0.6364791495983334</v>
      </c>
      <c r="M241" s="4">
        <v>124</v>
      </c>
      <c r="N241" s="4">
        <f t="shared" si="82"/>
        <v>1.0697173160520752</v>
      </c>
      <c r="O241" s="4">
        <v>4.2699999999999996</v>
      </c>
      <c r="P241" s="5">
        <f t="shared" si="83"/>
        <v>0.39957672081147039</v>
      </c>
      <c r="Q241" s="4">
        <v>6.84</v>
      </c>
      <c r="R241" s="5">
        <f>(STANDARDIZE(Q241,$Q$307,$Q$308))*-1</f>
        <v>1.007152177728287</v>
      </c>
      <c r="S241" s="5">
        <f t="shared" si="84"/>
        <v>3.777961793814602</v>
      </c>
      <c r="T241" s="5">
        <f t="shared" si="85"/>
        <v>0.62966029896910036</v>
      </c>
      <c r="U241" s="9">
        <v>6</v>
      </c>
      <c r="V241" s="24">
        <v>185</v>
      </c>
      <c r="W241" s="19">
        <f>RANK(V241,$V$2:$V544,1)</f>
        <v>166</v>
      </c>
      <c r="AN241" s="6"/>
      <c r="AO241" s="10"/>
      <c r="AP241" s="11"/>
      <c r="AQ241" s="12"/>
    </row>
    <row r="242" spans="1:43" ht="15" customHeight="1" x14ac:dyDescent="0.25">
      <c r="A242">
        <v>2014</v>
      </c>
      <c r="B242" t="s">
        <v>399</v>
      </c>
      <c r="C242" t="s">
        <v>70</v>
      </c>
      <c r="D242" t="s">
        <v>378</v>
      </c>
      <c r="E242" s="4">
        <v>73.25</v>
      </c>
      <c r="F242" s="4">
        <v>327</v>
      </c>
      <c r="G242" s="4">
        <v>5.26</v>
      </c>
      <c r="H242" s="5">
        <f t="shared" si="80"/>
        <v>-1.7188322297832346</v>
      </c>
      <c r="I242" s="4">
        <v>32</v>
      </c>
      <c r="J242" s="5">
        <f t="shared" si="79"/>
        <v>1.7215868026203038</v>
      </c>
      <c r="K242" s="4"/>
      <c r="L242" s="5"/>
      <c r="M242" s="4"/>
      <c r="N242" s="4"/>
      <c r="O242" s="4"/>
      <c r="P242" s="5"/>
      <c r="Q242" s="4"/>
      <c r="R242" s="5"/>
      <c r="S242" s="5">
        <f t="shared" si="84"/>
        <v>2.7545728370692579E-3</v>
      </c>
      <c r="T242" s="5">
        <f t="shared" si="85"/>
        <v>1.377286418534629E-3</v>
      </c>
    </row>
    <row r="243" spans="1:43" ht="15" customHeight="1" x14ac:dyDescent="0.25">
      <c r="A243">
        <v>2014</v>
      </c>
      <c r="B243" t="s">
        <v>335</v>
      </c>
      <c r="C243" t="s">
        <v>23</v>
      </c>
      <c r="D243" t="s">
        <v>86</v>
      </c>
      <c r="E243" s="4">
        <v>75.13</v>
      </c>
      <c r="F243" s="4">
        <v>237</v>
      </c>
      <c r="G243" s="4">
        <v>4.6500000000000004</v>
      </c>
      <c r="H243" s="5">
        <f t="shared" si="80"/>
        <v>0.40706096430352062</v>
      </c>
      <c r="I243" s="4">
        <v>21</v>
      </c>
      <c r="J243" s="5">
        <f t="shared" si="79"/>
        <v>0.10610057940939874</v>
      </c>
      <c r="K243" s="4">
        <v>35.5</v>
      </c>
      <c r="L243" s="5">
        <f t="shared" ref="L243:L258" si="86">STANDARDIZE(K243,$K$307,$K$308)</f>
        <v>0.6364791495983334</v>
      </c>
      <c r="M243" s="4">
        <v>113</v>
      </c>
      <c r="N243" s="4">
        <f t="shared" ref="N243:N258" si="87">(STANDARDIZE(M243,$M$307,$M$308))</f>
        <v>-0.15825486083137441</v>
      </c>
      <c r="O243" s="4"/>
      <c r="P243" s="5"/>
      <c r="Q243" s="4"/>
      <c r="R243" s="5"/>
      <c r="S243" s="5">
        <f t="shared" si="84"/>
        <v>0.99138583247987822</v>
      </c>
      <c r="T243" s="5">
        <f t="shared" si="85"/>
        <v>0.24784645811996955</v>
      </c>
      <c r="U243" s="9">
        <v>5</v>
      </c>
      <c r="V243" s="24">
        <v>169</v>
      </c>
      <c r="W243" s="19">
        <f>RANK(V243,$V$2:$V546,1)</f>
        <v>154</v>
      </c>
    </row>
    <row r="244" spans="1:43" ht="15" customHeight="1" x14ac:dyDescent="0.25">
      <c r="A244">
        <v>2014</v>
      </c>
      <c r="B244" t="s">
        <v>102</v>
      </c>
      <c r="C244" t="s">
        <v>10</v>
      </c>
      <c r="D244" t="s">
        <v>103</v>
      </c>
      <c r="E244" s="4">
        <v>72</v>
      </c>
      <c r="F244" s="4">
        <v>191</v>
      </c>
      <c r="G244" s="4">
        <v>4.5599999999999996</v>
      </c>
      <c r="H244" s="5">
        <f t="shared" si="80"/>
        <v>0.72071733720156939</v>
      </c>
      <c r="I244" s="4">
        <v>10</v>
      </c>
      <c r="J244" s="5">
        <f t="shared" si="79"/>
        <v>-1.5093856438015063</v>
      </c>
      <c r="K244" s="4">
        <v>36.5</v>
      </c>
      <c r="L244" s="5">
        <f t="shared" si="86"/>
        <v>0.86109934694323276</v>
      </c>
      <c r="M244" s="4">
        <v>122</v>
      </c>
      <c r="N244" s="4">
        <f t="shared" si="87"/>
        <v>0.84644964752781171</v>
      </c>
      <c r="O244" s="4">
        <v>4.32</v>
      </c>
      <c r="P244" s="5">
        <f t="shared" ref="P244:P253" si="88">(STANDARDIZE(O244,$O$307,$O$308))*-1</f>
        <v>0.19707630121471434</v>
      </c>
      <c r="Q244" s="4">
        <v>7.28</v>
      </c>
      <c r="R244" s="5">
        <f t="shared" ref="R244:R253" si="89">(STANDARDIZE(Q244,$Q$307,$Q$308))*-1</f>
        <v>-8.0625627673080583E-2</v>
      </c>
      <c r="S244" s="5">
        <f t="shared" si="84"/>
        <v>1.0353313614127413</v>
      </c>
      <c r="T244" s="5">
        <f t="shared" si="85"/>
        <v>0.17255522690212355</v>
      </c>
      <c r="U244" s="9">
        <v>4</v>
      </c>
      <c r="V244" s="24">
        <v>109</v>
      </c>
      <c r="W244" s="19">
        <f>RANK(V244,$V$2:$V547,1)</f>
        <v>104</v>
      </c>
    </row>
    <row r="245" spans="1:43" ht="15" customHeight="1" x14ac:dyDescent="0.25">
      <c r="A245">
        <v>2014</v>
      </c>
      <c r="B245" t="s">
        <v>47</v>
      </c>
      <c r="C245" t="s">
        <v>49</v>
      </c>
      <c r="D245" t="s">
        <v>48</v>
      </c>
      <c r="E245" s="4">
        <v>75.13</v>
      </c>
      <c r="F245" s="4">
        <v>310</v>
      </c>
      <c r="G245" s="4">
        <v>5.18</v>
      </c>
      <c r="H245" s="5">
        <f t="shared" si="80"/>
        <v>-1.4400265649849711</v>
      </c>
      <c r="I245" s="4">
        <v>42</v>
      </c>
      <c r="J245" s="5">
        <f t="shared" si="79"/>
        <v>3.190210641902945</v>
      </c>
      <c r="K245" s="4">
        <v>29</v>
      </c>
      <c r="L245" s="5">
        <f t="shared" si="86"/>
        <v>-0.82355213314351261</v>
      </c>
      <c r="M245" s="4">
        <v>109</v>
      </c>
      <c r="N245" s="4">
        <f t="shared" si="87"/>
        <v>-0.60479019787990163</v>
      </c>
      <c r="O245" s="4">
        <v>4.66</v>
      </c>
      <c r="P245" s="5">
        <f t="shared" si="88"/>
        <v>-1.1799265520432065</v>
      </c>
      <c r="Q245" s="4">
        <v>8.26</v>
      </c>
      <c r="R245" s="5">
        <f t="shared" si="89"/>
        <v>-2.5034034669761231</v>
      </c>
      <c r="S245" s="5">
        <f t="shared" si="84"/>
        <v>-3.3614882731247699</v>
      </c>
      <c r="T245" s="5">
        <f t="shared" si="85"/>
        <v>-0.56024804552079499</v>
      </c>
      <c r="U245" s="9">
        <v>4</v>
      </c>
      <c r="V245" s="24">
        <v>111</v>
      </c>
      <c r="W245" s="19">
        <f>RANK(V245,$V$2:$V548,1)</f>
        <v>106</v>
      </c>
    </row>
    <row r="246" spans="1:43" ht="15" customHeight="1" x14ac:dyDescent="0.25">
      <c r="A246">
        <v>2014</v>
      </c>
      <c r="B246" t="s">
        <v>92</v>
      </c>
      <c r="C246" t="s">
        <v>70</v>
      </c>
      <c r="D246" t="s">
        <v>93</v>
      </c>
      <c r="E246" s="4">
        <v>73.25</v>
      </c>
      <c r="F246" s="4">
        <v>337</v>
      </c>
      <c r="G246" s="4">
        <v>5.47</v>
      </c>
      <c r="H246" s="5">
        <f t="shared" si="80"/>
        <v>-2.4506970998786755</v>
      </c>
      <c r="I246" s="4">
        <v>32</v>
      </c>
      <c r="J246" s="5">
        <f t="shared" si="79"/>
        <v>1.7215868026203038</v>
      </c>
      <c r="K246" s="4">
        <v>26</v>
      </c>
      <c r="L246" s="5">
        <f t="shared" si="86"/>
        <v>-1.4974127251782108</v>
      </c>
      <c r="M246" s="4">
        <v>87</v>
      </c>
      <c r="N246" s="4">
        <f t="shared" si="87"/>
        <v>-3.0607345516468007</v>
      </c>
      <c r="O246" s="4">
        <v>4.5999999999999996</v>
      </c>
      <c r="P246" s="5">
        <f t="shared" si="88"/>
        <v>-0.93692604852710082</v>
      </c>
      <c r="Q246" s="4">
        <v>7.89</v>
      </c>
      <c r="R246" s="5">
        <f t="shared" si="89"/>
        <v>-1.5886812215249739</v>
      </c>
      <c r="S246" s="5">
        <f t="shared" si="84"/>
        <v>-7.8128648441354587</v>
      </c>
      <c r="T246" s="5">
        <f t="shared" si="85"/>
        <v>-1.3021441406892431</v>
      </c>
      <c r="U246" s="9">
        <v>5</v>
      </c>
      <c r="V246" s="24">
        <v>165</v>
      </c>
      <c r="W246" s="19">
        <f>RANK(V246,$V$2:$V549,1)</f>
        <v>151</v>
      </c>
    </row>
    <row r="247" spans="1:43" ht="15" customHeight="1" x14ac:dyDescent="0.25">
      <c r="A247">
        <v>2014</v>
      </c>
      <c r="B247" t="s">
        <v>191</v>
      </c>
      <c r="C247" t="s">
        <v>2</v>
      </c>
      <c r="D247" t="s">
        <v>192</v>
      </c>
      <c r="E247" s="4">
        <v>72.38</v>
      </c>
      <c r="F247" s="4">
        <v>199</v>
      </c>
      <c r="G247" s="4">
        <v>4.6399999999999997</v>
      </c>
      <c r="H247" s="5">
        <f t="shared" si="80"/>
        <v>0.44191167240330587</v>
      </c>
      <c r="I247" s="4">
        <v>8</v>
      </c>
      <c r="J247" s="5">
        <f t="shared" si="79"/>
        <v>-1.8031104116580345</v>
      </c>
      <c r="K247" s="4">
        <v>35.5</v>
      </c>
      <c r="L247" s="5">
        <f t="shared" si="86"/>
        <v>0.6364791495983334</v>
      </c>
      <c r="M247" s="4">
        <v>117</v>
      </c>
      <c r="N247" s="4">
        <f t="shared" si="87"/>
        <v>0.28828047621715275</v>
      </c>
      <c r="O247" s="4">
        <v>4.1100000000000003</v>
      </c>
      <c r="P247" s="5">
        <f t="shared" si="88"/>
        <v>1.0475780635210774</v>
      </c>
      <c r="Q247" s="4">
        <v>6.68</v>
      </c>
      <c r="R247" s="5">
        <f t="shared" si="89"/>
        <v>1.4027077433287845</v>
      </c>
      <c r="S247" s="5">
        <f t="shared" si="84"/>
        <v>2.0138466934106196</v>
      </c>
      <c r="T247" s="5">
        <f t="shared" si="85"/>
        <v>0.33564111556843662</v>
      </c>
      <c r="U247" s="9">
        <v>5</v>
      </c>
      <c r="V247" s="24">
        <v>142</v>
      </c>
      <c r="W247" s="19">
        <f>RANK(V247,$V$2:$V550,1)</f>
        <v>134</v>
      </c>
    </row>
    <row r="248" spans="1:43" ht="15" customHeight="1" x14ac:dyDescent="0.25">
      <c r="A248">
        <v>2014</v>
      </c>
      <c r="B248" t="s">
        <v>194</v>
      </c>
      <c r="C248" t="s">
        <v>49</v>
      </c>
      <c r="D248" t="s">
        <v>1</v>
      </c>
      <c r="E248" s="4">
        <v>76.63</v>
      </c>
      <c r="F248" s="4">
        <v>316</v>
      </c>
      <c r="G248" s="4">
        <v>5.19</v>
      </c>
      <c r="H248" s="5">
        <f t="shared" si="80"/>
        <v>-1.4748772730847564</v>
      </c>
      <c r="I248" s="4">
        <v>26</v>
      </c>
      <c r="J248" s="5">
        <f t="shared" si="79"/>
        <v>0.84041249905071924</v>
      </c>
      <c r="K248" s="4">
        <v>26.5</v>
      </c>
      <c r="L248" s="5">
        <f t="shared" si="86"/>
        <v>-1.3851026265057611</v>
      </c>
      <c r="M248" s="4">
        <v>108</v>
      </c>
      <c r="N248" s="4">
        <f t="shared" si="87"/>
        <v>-0.71642403214203332</v>
      </c>
      <c r="O248" s="4">
        <v>4.47</v>
      </c>
      <c r="P248" s="5">
        <f t="shared" si="88"/>
        <v>-0.41042495757554298</v>
      </c>
      <c r="Q248" s="4">
        <v>7.49</v>
      </c>
      <c r="R248" s="5">
        <f t="shared" si="89"/>
        <v>-0.5997923075237328</v>
      </c>
      <c r="S248" s="5">
        <f t="shared" si="84"/>
        <v>-3.7462086977811069</v>
      </c>
      <c r="T248" s="5">
        <f t="shared" si="85"/>
        <v>-0.62436811629685118</v>
      </c>
    </row>
    <row r="249" spans="1:43" ht="15" customHeight="1" x14ac:dyDescent="0.25">
      <c r="A249">
        <v>2014</v>
      </c>
      <c r="B249" t="s">
        <v>213</v>
      </c>
      <c r="C249" t="s">
        <v>112</v>
      </c>
      <c r="D249" t="s">
        <v>164</v>
      </c>
      <c r="E249" s="4">
        <v>76.13</v>
      </c>
      <c r="F249" s="4">
        <v>246</v>
      </c>
      <c r="G249" s="4">
        <v>4.87</v>
      </c>
      <c r="H249" s="5">
        <f t="shared" si="80"/>
        <v>-0.35965461389170239</v>
      </c>
      <c r="I249" s="4"/>
      <c r="J249" s="5"/>
      <c r="K249" s="4">
        <v>33</v>
      </c>
      <c r="L249" s="5">
        <f t="shared" si="86"/>
        <v>7.4928656236084898E-2</v>
      </c>
      <c r="M249" s="4">
        <v>116</v>
      </c>
      <c r="N249" s="4">
        <f t="shared" si="87"/>
        <v>0.17664664195502094</v>
      </c>
      <c r="O249" s="4">
        <v>4.3499999999999996</v>
      </c>
      <c r="P249" s="5">
        <f t="shared" si="88"/>
        <v>7.5576049456665031E-2</v>
      </c>
      <c r="Q249" s="4">
        <v>7.04</v>
      </c>
      <c r="R249" s="5">
        <f t="shared" si="89"/>
        <v>0.51270772072766535</v>
      </c>
      <c r="S249" s="5">
        <f t="shared" si="84"/>
        <v>0.48020445448373383</v>
      </c>
      <c r="T249" s="5">
        <f t="shared" si="85"/>
        <v>9.6040890896746764E-2</v>
      </c>
      <c r="U249" s="9">
        <v>1</v>
      </c>
      <c r="V249" s="24">
        <v>15</v>
      </c>
      <c r="W249" s="19">
        <f>RANK(V249,$V$2:$V552,1)</f>
        <v>15</v>
      </c>
    </row>
    <row r="250" spans="1:43" ht="15" customHeight="1" x14ac:dyDescent="0.25">
      <c r="A250">
        <v>2014</v>
      </c>
      <c r="B250" t="s">
        <v>372</v>
      </c>
      <c r="C250" t="s">
        <v>23</v>
      </c>
      <c r="D250" t="s">
        <v>73</v>
      </c>
      <c r="E250" s="4">
        <v>73.13</v>
      </c>
      <c r="F250" s="4">
        <v>237</v>
      </c>
      <c r="G250" s="4">
        <v>4.58</v>
      </c>
      <c r="H250" s="5">
        <f t="shared" si="80"/>
        <v>0.6510159210020019</v>
      </c>
      <c r="I250" s="4">
        <v>25</v>
      </c>
      <c r="J250" s="5">
        <f>(STANDARDIZE(I250,$I$307,$I$308))</f>
        <v>0.69355011512245512</v>
      </c>
      <c r="K250" s="4">
        <v>42</v>
      </c>
      <c r="L250" s="5">
        <f t="shared" si="86"/>
        <v>2.0965104323401795</v>
      </c>
      <c r="M250" s="4">
        <v>128</v>
      </c>
      <c r="N250" s="4">
        <f t="shared" si="87"/>
        <v>1.5162526531006024</v>
      </c>
      <c r="O250" s="4">
        <v>4.21</v>
      </c>
      <c r="P250" s="5">
        <f t="shared" si="88"/>
        <v>0.64257722432757258</v>
      </c>
      <c r="Q250" s="4">
        <v>6.91</v>
      </c>
      <c r="R250" s="5">
        <f t="shared" si="89"/>
        <v>0.83409661777806887</v>
      </c>
      <c r="S250" s="5">
        <f t="shared" si="84"/>
        <v>6.4340029636708813</v>
      </c>
      <c r="T250" s="5">
        <f t="shared" si="85"/>
        <v>1.0723338272784801</v>
      </c>
    </row>
    <row r="251" spans="1:43" ht="15" customHeight="1" x14ac:dyDescent="0.25">
      <c r="A251">
        <v>2014</v>
      </c>
      <c r="B251" t="s">
        <v>421</v>
      </c>
      <c r="C251" t="s">
        <v>2</v>
      </c>
      <c r="D251" t="s">
        <v>60</v>
      </c>
      <c r="E251" s="4">
        <v>72.75</v>
      </c>
      <c r="F251" s="4">
        <v>211</v>
      </c>
      <c r="G251" s="4">
        <v>4.43</v>
      </c>
      <c r="H251" s="5">
        <f t="shared" si="80"/>
        <v>1.1737765424987467</v>
      </c>
      <c r="I251" s="4">
        <v>16</v>
      </c>
      <c r="J251" s="5">
        <f>(STANDARDIZE(I251,$I$307,$I$308))</f>
        <v>-0.62821134023192171</v>
      </c>
      <c r="K251" s="4">
        <v>34</v>
      </c>
      <c r="L251" s="5">
        <f t="shared" si="86"/>
        <v>0.29954885358098426</v>
      </c>
      <c r="M251" s="4">
        <v>125</v>
      </c>
      <c r="N251" s="4">
        <f t="shared" si="87"/>
        <v>1.1813511503142071</v>
      </c>
      <c r="O251" s="4">
        <v>4.34</v>
      </c>
      <c r="P251" s="5">
        <f t="shared" si="88"/>
        <v>0.1160761333760148</v>
      </c>
      <c r="Q251" s="4">
        <v>6.95</v>
      </c>
      <c r="R251" s="5">
        <f t="shared" si="89"/>
        <v>0.73520772637794463</v>
      </c>
      <c r="S251" s="5">
        <f t="shared" si="84"/>
        <v>2.8777490659159755</v>
      </c>
      <c r="T251" s="5">
        <f t="shared" si="85"/>
        <v>0.47962484431932922</v>
      </c>
      <c r="U251" s="9">
        <v>1</v>
      </c>
      <c r="V251" s="24">
        <v>4</v>
      </c>
      <c r="W251" s="19">
        <f>RANK(V251,$V$2:$V554,1)</f>
        <v>4</v>
      </c>
    </row>
    <row r="252" spans="1:43" ht="15" customHeight="1" x14ac:dyDescent="0.25">
      <c r="A252">
        <v>2014</v>
      </c>
      <c r="B252" t="s">
        <v>115</v>
      </c>
      <c r="C252" t="s">
        <v>98</v>
      </c>
      <c r="D252" t="s">
        <v>109</v>
      </c>
      <c r="E252" s="4">
        <v>74.88</v>
      </c>
      <c r="F252" s="4">
        <v>273</v>
      </c>
      <c r="G252" s="4">
        <v>4.84</v>
      </c>
      <c r="H252" s="5">
        <f t="shared" si="80"/>
        <v>-0.25510248959235282</v>
      </c>
      <c r="I252" s="4">
        <v>24</v>
      </c>
      <c r="J252" s="5">
        <f>(STANDARDIZE(I252,$I$307,$I$308))</f>
        <v>0.54668773119419101</v>
      </c>
      <c r="K252" s="4">
        <v>31.5</v>
      </c>
      <c r="L252" s="5">
        <f t="shared" si="86"/>
        <v>-0.26200163978126417</v>
      </c>
      <c r="M252" s="4">
        <v>108</v>
      </c>
      <c r="N252" s="4">
        <f t="shared" si="87"/>
        <v>-0.71642403214203332</v>
      </c>
      <c r="O252" s="4">
        <v>4.29</v>
      </c>
      <c r="P252" s="5">
        <f t="shared" si="88"/>
        <v>0.31857655297276721</v>
      </c>
      <c r="Q252" s="4">
        <v>7.19</v>
      </c>
      <c r="R252" s="5">
        <f t="shared" si="89"/>
        <v>0.14187437797719862</v>
      </c>
      <c r="S252" s="5">
        <f t="shared" si="84"/>
        <v>-0.22638949937149341</v>
      </c>
      <c r="T252" s="5">
        <f t="shared" si="85"/>
        <v>-3.7731583228582236E-2</v>
      </c>
      <c r="U252" s="9">
        <v>3</v>
      </c>
      <c r="V252" s="24">
        <v>72</v>
      </c>
      <c r="W252" s="19">
        <f>RANK(V252,$V$2:$V555,1)</f>
        <v>70</v>
      </c>
    </row>
    <row r="253" spans="1:43" ht="15" customHeight="1" x14ac:dyDescent="0.25">
      <c r="A253">
        <v>2014</v>
      </c>
      <c r="B253" t="s">
        <v>209</v>
      </c>
      <c r="C253" t="s">
        <v>45</v>
      </c>
      <c r="D253" t="s">
        <v>210</v>
      </c>
      <c r="E253" s="4">
        <v>79.13</v>
      </c>
      <c r="F253" s="4">
        <v>331</v>
      </c>
      <c r="G253" s="4">
        <v>5.04</v>
      </c>
      <c r="H253" s="5">
        <f t="shared" si="80"/>
        <v>-0.95211665158801151</v>
      </c>
      <c r="I253" s="4"/>
      <c r="J253" s="5"/>
      <c r="K253" s="4">
        <v>24</v>
      </c>
      <c r="L253" s="5">
        <f t="shared" si="86"/>
        <v>-1.9466531198680097</v>
      </c>
      <c r="M253" s="4">
        <v>93</v>
      </c>
      <c r="N253" s="4">
        <f t="shared" si="87"/>
        <v>-2.3909315460740101</v>
      </c>
      <c r="O253" s="4">
        <v>4.7699999999999996</v>
      </c>
      <c r="P253" s="5">
        <f t="shared" si="88"/>
        <v>-1.6254274751560613</v>
      </c>
      <c r="Q253" s="4">
        <v>8.15</v>
      </c>
      <c r="R253" s="5">
        <f t="shared" si="89"/>
        <v>-2.231459015625783</v>
      </c>
      <c r="S253" s="5">
        <f t="shared" si="84"/>
        <v>-9.1465878083118763</v>
      </c>
      <c r="T253" s="5">
        <f t="shared" si="85"/>
        <v>-1.8293175616623754</v>
      </c>
      <c r="U253" s="9">
        <v>7</v>
      </c>
      <c r="V253" s="24">
        <v>237</v>
      </c>
      <c r="W253" s="19">
        <f>RANK(V253,$V$2:$V556,1)</f>
        <v>193</v>
      </c>
    </row>
    <row r="254" spans="1:43" ht="15" customHeight="1" x14ac:dyDescent="0.25">
      <c r="A254">
        <v>2014</v>
      </c>
      <c r="B254" t="s">
        <v>386</v>
      </c>
      <c r="C254" t="s">
        <v>70</v>
      </c>
      <c r="D254" t="s">
        <v>376</v>
      </c>
      <c r="E254" s="4">
        <v>76.88</v>
      </c>
      <c r="F254" s="4">
        <v>309</v>
      </c>
      <c r="G254" s="4">
        <v>5.25</v>
      </c>
      <c r="H254" s="5">
        <f t="shared" si="80"/>
        <v>-1.6839815216834524</v>
      </c>
      <c r="I254" s="4">
        <v>25</v>
      </c>
      <c r="J254" s="5">
        <f>(STANDARDIZE(I254,$I$307,$I$308))</f>
        <v>0.69355011512245512</v>
      </c>
      <c r="K254" s="4">
        <v>30.5</v>
      </c>
      <c r="L254" s="5">
        <f t="shared" si="86"/>
        <v>-0.48662183712616358</v>
      </c>
      <c r="M254" s="4">
        <v>102</v>
      </c>
      <c r="N254" s="4">
        <f t="shared" si="87"/>
        <v>-1.386227037714824</v>
      </c>
      <c r="O254" s="4"/>
      <c r="P254" s="5"/>
      <c r="Q254" s="4"/>
      <c r="R254" s="5"/>
      <c r="S254" s="5">
        <f t="shared" si="84"/>
        <v>-2.8632802814019849</v>
      </c>
      <c r="T254" s="5">
        <f t="shared" si="85"/>
        <v>-0.71582007035049622</v>
      </c>
      <c r="U254" s="9">
        <v>7</v>
      </c>
      <c r="V254" s="24">
        <v>220</v>
      </c>
      <c r="W254" s="19">
        <f>RANK(V254,$V$2:$V557,1)</f>
        <v>188</v>
      </c>
      <c r="AN254" s="6"/>
      <c r="AO254" s="10"/>
      <c r="AP254" s="11"/>
      <c r="AQ254" s="12"/>
    </row>
    <row r="255" spans="1:43" ht="15" customHeight="1" x14ac:dyDescent="0.25">
      <c r="A255">
        <v>2014</v>
      </c>
      <c r="B255" t="s">
        <v>153</v>
      </c>
      <c r="C255" t="s">
        <v>2</v>
      </c>
      <c r="D255" t="s">
        <v>28</v>
      </c>
      <c r="E255" s="4">
        <v>73.25</v>
      </c>
      <c r="F255" s="4">
        <v>213</v>
      </c>
      <c r="G255" s="4">
        <v>4.51</v>
      </c>
      <c r="H255" s="5">
        <f t="shared" si="80"/>
        <v>0.89497087770048322</v>
      </c>
      <c r="I255" s="4">
        <v>13</v>
      </c>
      <c r="J255" s="5">
        <f>(STANDARDIZE(I255,$I$307,$I$308))</f>
        <v>-1.068798492016714</v>
      </c>
      <c r="K255" s="4">
        <v>34.5</v>
      </c>
      <c r="L255" s="5">
        <f t="shared" si="86"/>
        <v>0.411858952253434</v>
      </c>
      <c r="M255" s="4">
        <v>122</v>
      </c>
      <c r="N255" s="4">
        <f t="shared" si="87"/>
        <v>0.84644964752781171</v>
      </c>
      <c r="O255" s="4">
        <v>4.21</v>
      </c>
      <c r="P255" s="5">
        <f>(STANDARDIZE(O255,$O$307,$O$308))*-1</f>
        <v>0.64257722432757258</v>
      </c>
      <c r="Q255" s="4">
        <v>7.07</v>
      </c>
      <c r="R255" s="5">
        <f>(STANDARDIZE(Q255,$Q$307,$Q$308))*-1</f>
        <v>0.43854105217757161</v>
      </c>
      <c r="S255" s="5">
        <f t="shared" si="84"/>
        <v>2.1655992619701592</v>
      </c>
      <c r="T255" s="5">
        <f t="shared" si="85"/>
        <v>0.36093321032835984</v>
      </c>
      <c r="U255" s="9">
        <v>4</v>
      </c>
      <c r="V255" s="24">
        <v>115</v>
      </c>
      <c r="W255" s="19">
        <f>RANK(V255,$V$2:$V558,1)</f>
        <v>109</v>
      </c>
      <c r="AN255" s="9"/>
      <c r="AO255" s="10"/>
      <c r="AP255" s="11"/>
      <c r="AQ255" s="12"/>
    </row>
    <row r="256" spans="1:43" ht="15" customHeight="1" x14ac:dyDescent="0.25">
      <c r="A256">
        <v>2014</v>
      </c>
      <c r="B256" t="s">
        <v>345</v>
      </c>
      <c r="C256" t="s">
        <v>16</v>
      </c>
      <c r="D256" t="s">
        <v>25</v>
      </c>
      <c r="E256" s="4">
        <v>69.75</v>
      </c>
      <c r="F256" s="4">
        <v>212</v>
      </c>
      <c r="G256" s="4">
        <v>4.7</v>
      </c>
      <c r="H256" s="5">
        <f t="shared" si="80"/>
        <v>0.23280742380460673</v>
      </c>
      <c r="I256" s="4">
        <v>18</v>
      </c>
      <c r="J256" s="5">
        <f>(STANDARDIZE(I256,$I$307,$I$308))</f>
        <v>-0.33448657237539359</v>
      </c>
      <c r="K256" s="4">
        <v>37</v>
      </c>
      <c r="L256" s="5">
        <f t="shared" si="86"/>
        <v>0.97340944561568243</v>
      </c>
      <c r="M256" s="4">
        <v>122</v>
      </c>
      <c r="N256" s="4">
        <f t="shared" si="87"/>
        <v>0.84644964752781171</v>
      </c>
      <c r="O256" s="4"/>
      <c r="P256" s="5"/>
      <c r="Q256" s="4"/>
      <c r="R256" s="5"/>
      <c r="S256" s="5">
        <f t="shared" si="84"/>
        <v>1.7181799445727073</v>
      </c>
      <c r="T256" s="5">
        <f t="shared" si="85"/>
        <v>0.42954498614317682</v>
      </c>
      <c r="AN256" s="9"/>
      <c r="AO256" s="10"/>
      <c r="AP256" s="11"/>
      <c r="AQ256" s="12"/>
    </row>
    <row r="257" spans="1:43" ht="15" customHeight="1" x14ac:dyDescent="0.25">
      <c r="A257">
        <v>2014</v>
      </c>
      <c r="B257" t="s">
        <v>236</v>
      </c>
      <c r="C257" t="s">
        <v>10</v>
      </c>
      <c r="D257" t="s">
        <v>150</v>
      </c>
      <c r="E257" s="4">
        <v>74.63</v>
      </c>
      <c r="F257" s="4">
        <v>218</v>
      </c>
      <c r="G257" s="4">
        <v>4.6100000000000003</v>
      </c>
      <c r="H257" s="5">
        <f t="shared" si="80"/>
        <v>0.54646379670265233</v>
      </c>
      <c r="I257" s="4">
        <v>13</v>
      </c>
      <c r="J257" s="5">
        <f>(STANDARDIZE(I257,$I$307,$I$308))</f>
        <v>-1.068798492016714</v>
      </c>
      <c r="K257" s="4">
        <v>41.5</v>
      </c>
      <c r="L257" s="5">
        <f t="shared" si="86"/>
        <v>1.9842003336677296</v>
      </c>
      <c r="M257" s="4">
        <v>127</v>
      </c>
      <c r="N257" s="4">
        <f t="shared" si="87"/>
        <v>1.4046188188384707</v>
      </c>
      <c r="O257" s="4">
        <v>4.33</v>
      </c>
      <c r="P257" s="5">
        <f>(STANDARDIZE(O257,$O$307,$O$308))*-1</f>
        <v>0.15657621729536456</v>
      </c>
      <c r="Q257" s="4"/>
      <c r="R257" s="5"/>
      <c r="S257" s="5">
        <f t="shared" si="84"/>
        <v>3.0230606744875037</v>
      </c>
      <c r="T257" s="5">
        <f t="shared" si="85"/>
        <v>0.60461213489750076</v>
      </c>
      <c r="U257" s="9">
        <v>2</v>
      </c>
      <c r="V257" s="24">
        <v>58</v>
      </c>
      <c r="W257" s="19">
        <f>RANK(V257,$V$2:$V560,1)</f>
        <v>57</v>
      </c>
      <c r="AN257" s="9"/>
      <c r="AO257" s="10"/>
      <c r="AP257" s="11"/>
      <c r="AQ257" s="12"/>
    </row>
    <row r="258" spans="1:43" ht="15" customHeight="1" x14ac:dyDescent="0.25">
      <c r="A258">
        <v>2014</v>
      </c>
      <c r="B258" t="s">
        <v>315</v>
      </c>
      <c r="C258" t="s">
        <v>55</v>
      </c>
      <c r="D258" t="s">
        <v>210</v>
      </c>
      <c r="E258" s="4">
        <v>73.88</v>
      </c>
      <c r="F258" s="4">
        <v>213</v>
      </c>
      <c r="G258" s="4">
        <v>4.63</v>
      </c>
      <c r="H258" s="5">
        <f t="shared" si="80"/>
        <v>0.47676238050308806</v>
      </c>
      <c r="I258" s="4"/>
      <c r="J258" s="5"/>
      <c r="K258" s="4">
        <v>30</v>
      </c>
      <c r="L258" s="5">
        <f t="shared" si="86"/>
        <v>-0.59893193579861326</v>
      </c>
      <c r="M258" s="4">
        <v>111</v>
      </c>
      <c r="N258" s="4">
        <f t="shared" si="87"/>
        <v>-0.38152252935563802</v>
      </c>
      <c r="O258" s="4">
        <v>4.49</v>
      </c>
      <c r="P258" s="5">
        <f>(STANDARDIZE(O258,$O$307,$O$308))*-1</f>
        <v>-0.4914251254142461</v>
      </c>
      <c r="Q258" s="4">
        <v>7.36</v>
      </c>
      <c r="R258" s="5">
        <f>(STANDARDIZE(Q258,$Q$307,$Q$308))*-1</f>
        <v>-0.27840341047332923</v>
      </c>
      <c r="S258" s="5">
        <f t="shared" si="84"/>
        <v>-1.2735206205387386</v>
      </c>
      <c r="T258" s="5">
        <f t="shared" si="85"/>
        <v>-0.25470412410774773</v>
      </c>
      <c r="AN258" s="9"/>
      <c r="AO258" s="10"/>
      <c r="AP258" s="11"/>
      <c r="AQ258" s="12"/>
    </row>
    <row r="259" spans="1:43" ht="15" customHeight="1" x14ac:dyDescent="0.25">
      <c r="A259">
        <v>2014</v>
      </c>
      <c r="B259" t="s">
        <v>404</v>
      </c>
      <c r="C259" t="s">
        <v>70</v>
      </c>
      <c r="D259" t="s">
        <v>20</v>
      </c>
      <c r="E259" s="4">
        <v>77.5</v>
      </c>
      <c r="F259" s="4">
        <v>304</v>
      </c>
      <c r="G259" s="4">
        <v>4.92</v>
      </c>
      <c r="H259" s="5">
        <f t="shared" si="80"/>
        <v>-0.53390815439061634</v>
      </c>
      <c r="I259" s="4">
        <v>31</v>
      </c>
      <c r="J259" s="5">
        <f>(STANDARDIZE(I259,$I$307,$I$308))</f>
        <v>1.5747244186920397</v>
      </c>
      <c r="K259" s="4"/>
      <c r="L259" s="5"/>
      <c r="M259" s="4"/>
      <c r="N259" s="4"/>
      <c r="O259" s="4"/>
      <c r="P259" s="5"/>
      <c r="Q259" s="4"/>
      <c r="R259" s="5"/>
      <c r="S259" s="5">
        <f t="shared" si="84"/>
        <v>1.0408162643014234</v>
      </c>
      <c r="T259" s="5">
        <f t="shared" si="85"/>
        <v>0.52040813215071169</v>
      </c>
      <c r="U259" s="9">
        <v>2</v>
      </c>
      <c r="V259" s="24">
        <v>46</v>
      </c>
      <c r="W259" s="19">
        <f>RANK(V259,$V$2:$V562,1)</f>
        <v>45</v>
      </c>
      <c r="AN259" s="9">
        <v>5</v>
      </c>
      <c r="AO259" s="10">
        <v>157</v>
      </c>
      <c r="AP259" s="11" t="s">
        <v>514</v>
      </c>
      <c r="AQ259" s="12" t="s">
        <v>90</v>
      </c>
    </row>
    <row r="260" spans="1:43" ht="15" customHeight="1" x14ac:dyDescent="0.25">
      <c r="A260">
        <v>2014</v>
      </c>
      <c r="B260" t="s">
        <v>243</v>
      </c>
      <c r="C260" t="s">
        <v>16</v>
      </c>
      <c r="D260" t="s">
        <v>54</v>
      </c>
      <c r="E260" s="4">
        <v>71.63</v>
      </c>
      <c r="F260" s="4">
        <v>209</v>
      </c>
      <c r="G260" s="4">
        <v>4.5999999999999996</v>
      </c>
      <c r="H260" s="5">
        <f t="shared" si="80"/>
        <v>0.58131450480243763</v>
      </c>
      <c r="I260" s="4">
        <v>16</v>
      </c>
      <c r="J260" s="5">
        <f>(STANDARDIZE(I260,$I$307,$I$308))</f>
        <v>-0.62821134023192171</v>
      </c>
      <c r="K260" s="4">
        <v>35.5</v>
      </c>
      <c r="L260" s="5">
        <f>STANDARDIZE(K260,$K$307,$K$308)</f>
        <v>0.6364791495983334</v>
      </c>
      <c r="M260" s="4">
        <v>116</v>
      </c>
      <c r="N260" s="4">
        <f>(STANDARDIZE(M260,$M$307,$M$308))</f>
        <v>0.17664664195502094</v>
      </c>
      <c r="O260" s="4"/>
      <c r="P260" s="5"/>
      <c r="Q260" s="4"/>
      <c r="R260" s="5"/>
      <c r="S260" s="5">
        <f t="shared" si="84"/>
        <v>0.76622895612387021</v>
      </c>
      <c r="T260" s="5">
        <f t="shared" si="85"/>
        <v>0.19155723903096755</v>
      </c>
      <c r="U260" s="9">
        <v>7</v>
      </c>
      <c r="V260" s="24">
        <v>222</v>
      </c>
      <c r="W260" s="19">
        <f>RANK(V260,$V$2:$V563,1)</f>
        <v>189</v>
      </c>
      <c r="AN260" s="9">
        <v>7</v>
      </c>
      <c r="AO260" s="10">
        <v>235</v>
      </c>
      <c r="AP260" s="11" t="s">
        <v>515</v>
      </c>
      <c r="AQ260" s="12" t="s">
        <v>516</v>
      </c>
    </row>
    <row r="261" spans="1:43" ht="15" customHeight="1" x14ac:dyDescent="0.25">
      <c r="A261">
        <v>2014</v>
      </c>
      <c r="B261" t="s">
        <v>59</v>
      </c>
      <c r="C261" t="s">
        <v>55</v>
      </c>
      <c r="D261" t="s">
        <v>60</v>
      </c>
      <c r="E261" s="4">
        <v>72.63</v>
      </c>
      <c r="F261" s="4">
        <v>222</v>
      </c>
      <c r="G261" s="4">
        <v>4.84</v>
      </c>
      <c r="H261" s="5">
        <f t="shared" si="80"/>
        <v>-0.25510248959235282</v>
      </c>
      <c r="I261" s="4"/>
      <c r="J261" s="5"/>
      <c r="K261" s="4">
        <v>30.5</v>
      </c>
      <c r="L261" s="5">
        <f>STANDARDIZE(K261,$K$307,$K$308)</f>
        <v>-0.48662183712616358</v>
      </c>
      <c r="M261" s="4">
        <v>104</v>
      </c>
      <c r="N261" s="4">
        <f>(STANDARDIZE(M261,$M$307,$M$308))</f>
        <v>-1.1629593691905604</v>
      </c>
      <c r="O261" s="4">
        <v>4.2300000000000004</v>
      </c>
      <c r="P261" s="5">
        <f>(STANDARDIZE(O261,$O$307,$O$308))*-1</f>
        <v>0.56157705648886946</v>
      </c>
      <c r="Q261" s="4">
        <v>7.33</v>
      </c>
      <c r="R261" s="5">
        <f>(STANDARDIZE(Q261,$Q$307,$Q$308))*-1</f>
        <v>-0.20423674192323543</v>
      </c>
      <c r="S261" s="5">
        <f t="shared" si="84"/>
        <v>-1.547343381343443</v>
      </c>
      <c r="T261" s="5">
        <f t="shared" si="85"/>
        <v>-0.30946867626868857</v>
      </c>
      <c r="U261" s="9">
        <v>6</v>
      </c>
      <c r="V261" s="24">
        <v>213</v>
      </c>
      <c r="W261" s="19">
        <f>RANK(V261,$V$2:$V564,1)</f>
        <v>183</v>
      </c>
      <c r="AN261" s="9">
        <v>3</v>
      </c>
      <c r="AO261" s="10">
        <v>78</v>
      </c>
      <c r="AP261" s="11" t="s">
        <v>517</v>
      </c>
      <c r="AQ261" s="12" t="s">
        <v>150</v>
      </c>
    </row>
    <row r="262" spans="1:43" ht="15" customHeight="1" x14ac:dyDescent="0.25">
      <c r="A262">
        <v>2014</v>
      </c>
      <c r="B262" t="s">
        <v>202</v>
      </c>
      <c r="C262" t="s">
        <v>98</v>
      </c>
      <c r="D262" t="s">
        <v>203</v>
      </c>
      <c r="E262" s="4">
        <v>78.13</v>
      </c>
      <c r="F262" s="4">
        <v>281</v>
      </c>
      <c r="G262" s="4">
        <v>4.92</v>
      </c>
      <c r="H262" s="5">
        <f t="shared" si="80"/>
        <v>-0.53390815439061634</v>
      </c>
      <c r="I262" s="4">
        <v>21</v>
      </c>
      <c r="J262" s="5">
        <f>(STANDARDIZE(I262,$I$307,$I$308))</f>
        <v>0.10610057940939874</v>
      </c>
      <c r="K262" s="4"/>
      <c r="L262" s="5"/>
      <c r="M262" s="4"/>
      <c r="N262" s="4"/>
      <c r="O262" s="4"/>
      <c r="P262" s="5"/>
      <c r="Q262" s="4"/>
      <c r="R262" s="5"/>
      <c r="S262" s="5">
        <f t="shared" si="84"/>
        <v>-0.42780757498121758</v>
      </c>
      <c r="T262" s="5">
        <f t="shared" si="85"/>
        <v>-0.21390378749060879</v>
      </c>
      <c r="U262" s="9">
        <v>5</v>
      </c>
      <c r="V262" s="24">
        <v>141</v>
      </c>
      <c r="W262" s="19">
        <f>RANK(V262,$V$2:$V565,1)</f>
        <v>133</v>
      </c>
      <c r="AN262" s="9"/>
      <c r="AO262" s="10"/>
      <c r="AP262" s="11"/>
      <c r="AQ262" s="12"/>
    </row>
    <row r="263" spans="1:43" ht="15" customHeight="1" x14ac:dyDescent="0.25">
      <c r="A263">
        <v>2014</v>
      </c>
      <c r="B263" t="s">
        <v>271</v>
      </c>
      <c r="C263" t="s">
        <v>45</v>
      </c>
      <c r="D263" t="s">
        <v>181</v>
      </c>
      <c r="E263" s="4">
        <v>79.13</v>
      </c>
      <c r="F263" s="4">
        <v>309</v>
      </c>
      <c r="G263" s="4">
        <v>4.87</v>
      </c>
      <c r="H263" s="5">
        <f t="shared" si="80"/>
        <v>-0.35965461389170239</v>
      </c>
      <c r="I263" s="4">
        <v>29</v>
      </c>
      <c r="J263" s="5">
        <f>(STANDARDIZE(I263,$I$307,$I$308))</f>
        <v>1.2809996508355115</v>
      </c>
      <c r="K263" s="4">
        <v>30.5</v>
      </c>
      <c r="L263" s="5">
        <f t="shared" ref="L263:L275" si="90">STANDARDIZE(K263,$K$307,$K$308)</f>
        <v>-0.48662183712616358</v>
      </c>
      <c r="M263" s="4">
        <v>116</v>
      </c>
      <c r="N263" s="4">
        <f t="shared" ref="N263:N275" si="91">(STANDARDIZE(M263,$M$307,$M$308))</f>
        <v>0.17664664195502094</v>
      </c>
      <c r="O263" s="4">
        <v>4.49</v>
      </c>
      <c r="P263" s="5">
        <f>(STANDARDIZE(O263,$O$307,$O$308))*-1</f>
        <v>-0.4914251254142461</v>
      </c>
      <c r="Q263" s="4">
        <v>7.39</v>
      </c>
      <c r="R263" s="5">
        <f>(STANDARDIZE(Q263,$Q$307,$Q$308))*-1</f>
        <v>-0.35257007902342086</v>
      </c>
      <c r="S263" s="5">
        <f t="shared" si="84"/>
        <v>-0.23262536266500045</v>
      </c>
      <c r="T263" s="5">
        <f t="shared" si="85"/>
        <v>-3.8770893777500072E-2</v>
      </c>
      <c r="U263" s="9">
        <v>1</v>
      </c>
      <c r="V263" s="24">
        <v>11</v>
      </c>
      <c r="W263" s="19">
        <f>RANK(V263,$V$2:$V566,1)</f>
        <v>11</v>
      </c>
      <c r="AN263" s="9"/>
      <c r="AO263" s="10"/>
      <c r="AP263" s="11"/>
      <c r="AQ263" s="12"/>
    </row>
    <row r="264" spans="1:43" ht="15" customHeight="1" x14ac:dyDescent="0.25">
      <c r="A264">
        <v>2014</v>
      </c>
      <c r="B264" t="s">
        <v>64</v>
      </c>
      <c r="C264" t="s">
        <v>55</v>
      </c>
      <c r="D264" t="s">
        <v>65</v>
      </c>
      <c r="E264" s="4">
        <v>74.13</v>
      </c>
      <c r="F264" s="4">
        <v>214</v>
      </c>
      <c r="G264" s="4"/>
      <c r="H264" s="5"/>
      <c r="I264" s="4"/>
      <c r="J264" s="5"/>
      <c r="K264" s="4">
        <v>30</v>
      </c>
      <c r="L264" s="5">
        <f t="shared" si="90"/>
        <v>-0.59893193579861326</v>
      </c>
      <c r="M264" s="4">
        <v>112</v>
      </c>
      <c r="N264" s="4">
        <f t="shared" si="91"/>
        <v>-0.26988869509350621</v>
      </c>
      <c r="O264" s="4">
        <v>4.2</v>
      </c>
      <c r="P264" s="5">
        <f>(STANDARDIZE(O264,$O$307,$O$308))*-1</f>
        <v>0.68307730824692237</v>
      </c>
      <c r="Q264" s="4">
        <v>7.17</v>
      </c>
      <c r="R264" s="5">
        <f>(STANDARDIZE(Q264,$Q$307,$Q$308))*-1</f>
        <v>0.19131882367726188</v>
      </c>
      <c r="S264" s="5">
        <f t="shared" si="84"/>
        <v>5.575501032064778E-3</v>
      </c>
      <c r="T264" s="5">
        <f t="shared" si="85"/>
        <v>1.3938752580161945E-3</v>
      </c>
      <c r="U264" s="9">
        <v>1</v>
      </c>
      <c r="V264" s="24">
        <v>32</v>
      </c>
      <c r="W264" s="19">
        <f>RANK(V264,$V$2:$V567,1)</f>
        <v>32</v>
      </c>
      <c r="AN264" s="9"/>
      <c r="AO264" s="10"/>
      <c r="AP264" s="11"/>
      <c r="AQ264" s="12"/>
    </row>
    <row r="265" spans="1:43" ht="15" customHeight="1" x14ac:dyDescent="0.25">
      <c r="A265">
        <v>2014</v>
      </c>
      <c r="B265" t="s">
        <v>381</v>
      </c>
      <c r="C265" t="s">
        <v>23</v>
      </c>
      <c r="D265" t="s">
        <v>36</v>
      </c>
      <c r="E265" s="4">
        <v>75</v>
      </c>
      <c r="F265" s="4">
        <v>218</v>
      </c>
      <c r="G265" s="4">
        <v>4.5199999999999996</v>
      </c>
      <c r="H265" s="5">
        <f t="shared" ref="H265:H290" si="92">(STANDARDIZE(G265,$G$307,$G$308))*-1</f>
        <v>0.86012016960070115</v>
      </c>
      <c r="I265" s="4"/>
      <c r="J265" s="5"/>
      <c r="K265" s="4">
        <v>31.5</v>
      </c>
      <c r="L265" s="5">
        <f t="shared" si="90"/>
        <v>-0.26200163978126417</v>
      </c>
      <c r="M265" s="4">
        <v>117</v>
      </c>
      <c r="N265" s="4">
        <f t="shared" si="91"/>
        <v>0.28828047621715275</v>
      </c>
      <c r="O265" s="4"/>
      <c r="P265" s="5"/>
      <c r="Q265" s="4"/>
      <c r="R265" s="5"/>
      <c r="S265" s="5">
        <f t="shared" si="84"/>
        <v>0.88639900603658961</v>
      </c>
      <c r="T265" s="5">
        <f t="shared" si="85"/>
        <v>0.29546633534552985</v>
      </c>
      <c r="U265" s="9">
        <v>5</v>
      </c>
      <c r="V265" s="24">
        <v>144</v>
      </c>
      <c r="W265" s="19">
        <f>RANK(V265,$V$2:$V568,1)</f>
        <v>136</v>
      </c>
      <c r="AN265" s="9">
        <v>6</v>
      </c>
      <c r="AO265" s="10">
        <v>189</v>
      </c>
      <c r="AP265" s="11" t="s">
        <v>518</v>
      </c>
      <c r="AQ265" s="12" t="s">
        <v>20</v>
      </c>
    </row>
    <row r="266" spans="1:43" ht="15" customHeight="1" x14ac:dyDescent="0.25">
      <c r="A266">
        <v>2014</v>
      </c>
      <c r="B266" t="s">
        <v>328</v>
      </c>
      <c r="C266" t="s">
        <v>70</v>
      </c>
      <c r="D266" t="s">
        <v>123</v>
      </c>
      <c r="E266" s="4">
        <v>73.5</v>
      </c>
      <c r="F266" s="4">
        <v>298</v>
      </c>
      <c r="G266" s="4">
        <v>5.0999999999999996</v>
      </c>
      <c r="H266" s="5">
        <f t="shared" si="92"/>
        <v>-1.1612209001867075</v>
      </c>
      <c r="I266" s="4">
        <v>31</v>
      </c>
      <c r="J266" s="5">
        <f>(STANDARDIZE(I266,$I$307,$I$308))</f>
        <v>1.5747244186920397</v>
      </c>
      <c r="K266" s="4">
        <v>30.5</v>
      </c>
      <c r="L266" s="5">
        <f t="shared" si="90"/>
        <v>-0.48662183712616358</v>
      </c>
      <c r="M266" s="4">
        <v>111</v>
      </c>
      <c r="N266" s="4">
        <f t="shared" si="91"/>
        <v>-0.38152252935563802</v>
      </c>
      <c r="O266" s="4">
        <v>4.53</v>
      </c>
      <c r="P266" s="5">
        <f>(STANDARDIZE(O266,$O$307,$O$308))*-1</f>
        <v>-0.65342546109164878</v>
      </c>
      <c r="Q266" s="4">
        <v>7.67</v>
      </c>
      <c r="R266" s="5">
        <f>(STANDARDIZE(Q266,$Q$307,$Q$308))*-1</f>
        <v>-1.0447923188242911</v>
      </c>
      <c r="S266" s="5">
        <f t="shared" si="84"/>
        <v>-2.1528586278924093</v>
      </c>
      <c r="T266" s="5">
        <f t="shared" si="85"/>
        <v>-0.35880977131540154</v>
      </c>
      <c r="AN266" s="9"/>
      <c r="AO266" s="10"/>
      <c r="AP266" s="11"/>
      <c r="AQ266" s="12"/>
    </row>
    <row r="267" spans="1:43" ht="15" customHeight="1" x14ac:dyDescent="0.25">
      <c r="A267">
        <v>2014</v>
      </c>
      <c r="B267" t="s">
        <v>309</v>
      </c>
      <c r="C267" t="s">
        <v>10</v>
      </c>
      <c r="D267" t="s">
        <v>203</v>
      </c>
      <c r="E267" s="4">
        <v>71.13</v>
      </c>
      <c r="F267" s="4">
        <v>192</v>
      </c>
      <c r="G267" s="4">
        <v>4.63</v>
      </c>
      <c r="H267" s="5">
        <f t="shared" si="92"/>
        <v>0.47676238050308806</v>
      </c>
      <c r="I267" s="4"/>
      <c r="J267" s="5"/>
      <c r="K267" s="4">
        <v>34</v>
      </c>
      <c r="L267" s="5">
        <f t="shared" si="90"/>
        <v>0.29954885358098426</v>
      </c>
      <c r="M267" s="4">
        <v>116</v>
      </c>
      <c r="N267" s="4">
        <f t="shared" si="91"/>
        <v>0.17664664195502094</v>
      </c>
      <c r="O267" s="4">
        <v>4</v>
      </c>
      <c r="P267" s="5">
        <f>(STANDARDIZE(O267,$O$307,$O$308))*-1</f>
        <v>1.4930789866339358</v>
      </c>
      <c r="Q267" s="4">
        <v>6.57</v>
      </c>
      <c r="R267" s="5">
        <f>(STANDARDIZE(Q267,$Q$307,$Q$308))*-1</f>
        <v>1.6746521946791246</v>
      </c>
      <c r="S267" s="5">
        <f t="shared" si="84"/>
        <v>4.1206890573521537</v>
      </c>
      <c r="T267" s="5">
        <f t="shared" si="85"/>
        <v>0.82413781147043075</v>
      </c>
      <c r="U267" s="9">
        <v>7</v>
      </c>
      <c r="V267" s="24">
        <v>254</v>
      </c>
      <c r="W267" s="19">
        <f>RANK(V267,$V$2:$V570,1)</f>
        <v>203</v>
      </c>
      <c r="AN267" s="9">
        <v>6</v>
      </c>
      <c r="AO267" s="10">
        <v>202</v>
      </c>
      <c r="AP267" s="11" t="s">
        <v>519</v>
      </c>
      <c r="AQ267" s="12" t="s">
        <v>207</v>
      </c>
    </row>
    <row r="268" spans="1:43" ht="15" customHeight="1" x14ac:dyDescent="0.25">
      <c r="A268">
        <v>2014</v>
      </c>
      <c r="B268" t="s">
        <v>425</v>
      </c>
      <c r="C268" t="s">
        <v>16</v>
      </c>
      <c r="D268" t="s">
        <v>426</v>
      </c>
      <c r="E268" s="4">
        <v>69.25</v>
      </c>
      <c r="F268" s="4">
        <v>225</v>
      </c>
      <c r="G268" s="4">
        <v>4.5599999999999996</v>
      </c>
      <c r="H268" s="5">
        <f t="shared" si="92"/>
        <v>0.72071733720156939</v>
      </c>
      <c r="I268" s="4">
        <v>16</v>
      </c>
      <c r="J268" s="5">
        <f>(STANDARDIZE(I268,$I$307,$I$308))</f>
        <v>-0.62821134023192171</v>
      </c>
      <c r="K268" s="4">
        <v>33.5</v>
      </c>
      <c r="L268" s="5">
        <f t="shared" si="90"/>
        <v>0.18723875490853459</v>
      </c>
      <c r="M268" s="4">
        <v>120</v>
      </c>
      <c r="N268" s="4">
        <f t="shared" si="91"/>
        <v>0.6231819790035481</v>
      </c>
      <c r="O268" s="4"/>
      <c r="P268" s="5"/>
      <c r="Q268" s="4"/>
      <c r="R268" s="5"/>
      <c r="S268" s="5">
        <f t="shared" si="84"/>
        <v>0.90292673088173037</v>
      </c>
      <c r="T268" s="5">
        <f t="shared" si="85"/>
        <v>0.22573168272043259</v>
      </c>
      <c r="U268" s="9">
        <v>3</v>
      </c>
      <c r="V268" s="24">
        <v>94</v>
      </c>
      <c r="W268" s="19">
        <f>RANK(V268,$V$2:$V571,1)</f>
        <v>90</v>
      </c>
      <c r="AN268" s="9"/>
      <c r="AO268" s="10"/>
      <c r="AP268" s="11"/>
      <c r="AQ268" s="12"/>
    </row>
    <row r="269" spans="1:43" ht="15" customHeight="1" x14ac:dyDescent="0.25">
      <c r="A269">
        <v>2014</v>
      </c>
      <c r="B269" t="s">
        <v>71</v>
      </c>
      <c r="C269" t="s">
        <v>26</v>
      </c>
      <c r="D269" t="s">
        <v>36</v>
      </c>
      <c r="E269" s="4">
        <v>70.88</v>
      </c>
      <c r="F269" s="4">
        <v>198</v>
      </c>
      <c r="G269" s="4">
        <v>4.42</v>
      </c>
      <c r="H269" s="5">
        <f t="shared" si="92"/>
        <v>1.2086272505985289</v>
      </c>
      <c r="I269" s="4">
        <v>10</v>
      </c>
      <c r="J269" s="5">
        <f>(STANDARDIZE(I269,$I$307,$I$308))</f>
        <v>-1.5093856438015063</v>
      </c>
      <c r="K269" s="4">
        <v>38</v>
      </c>
      <c r="L269" s="5">
        <f t="shared" si="90"/>
        <v>1.1980296429605819</v>
      </c>
      <c r="M269" s="4">
        <v>118</v>
      </c>
      <c r="N269" s="4">
        <f t="shared" si="91"/>
        <v>0.39991431047928455</v>
      </c>
      <c r="O269" s="4"/>
      <c r="P269" s="5"/>
      <c r="Q269" s="4">
        <v>7.35</v>
      </c>
      <c r="R269" s="5">
        <f>(STANDARDIZE(Q269,$Q$307,$Q$308))*-1</f>
        <v>-0.2536811876232965</v>
      </c>
      <c r="S269" s="5">
        <f t="shared" ref="S269:S300" si="93">H269+J269+L269+N269+P269+R269</f>
        <v>1.0435043726135926</v>
      </c>
      <c r="T269" s="5">
        <f t="shared" ref="T269:T305" si="94">AVERAGE(H269,J269,L269,N269,P269,R269)</f>
        <v>0.20870087452271852</v>
      </c>
      <c r="U269" s="9">
        <v>3</v>
      </c>
      <c r="V269" s="24">
        <v>79</v>
      </c>
      <c r="W269" s="19">
        <f>RANK(V269,$V$2:$V572,1)</f>
        <v>76</v>
      </c>
      <c r="AN269" s="6"/>
      <c r="AO269" s="10"/>
      <c r="AP269" s="11"/>
      <c r="AQ269" s="12"/>
    </row>
    <row r="270" spans="1:43" ht="15" customHeight="1" x14ac:dyDescent="0.25">
      <c r="A270">
        <v>2014</v>
      </c>
      <c r="B270" t="s">
        <v>308</v>
      </c>
      <c r="C270" t="s">
        <v>98</v>
      </c>
      <c r="D270" t="s">
        <v>280</v>
      </c>
      <c r="E270" s="4">
        <v>76</v>
      </c>
      <c r="F270" s="4">
        <v>260</v>
      </c>
      <c r="G270" s="4">
        <v>4.95</v>
      </c>
      <c r="H270" s="5">
        <f t="shared" si="92"/>
        <v>-0.63846027868996591</v>
      </c>
      <c r="I270" s="4">
        <v>17</v>
      </c>
      <c r="J270" s="5">
        <f>(STANDARDIZE(I270,$I$307,$I$308))</f>
        <v>-0.48134895630365765</v>
      </c>
      <c r="K270" s="4">
        <v>27.5</v>
      </c>
      <c r="L270" s="5">
        <f t="shared" si="90"/>
        <v>-1.1604824291608618</v>
      </c>
      <c r="M270" s="4">
        <v>116</v>
      </c>
      <c r="N270" s="4">
        <f t="shared" si="91"/>
        <v>0.17664664195502094</v>
      </c>
      <c r="O270" s="4"/>
      <c r="P270" s="5"/>
      <c r="Q270" s="4"/>
      <c r="R270" s="5"/>
      <c r="S270" s="5">
        <f t="shared" si="93"/>
        <v>-2.1036450221994643</v>
      </c>
      <c r="T270" s="5">
        <f t="shared" si="94"/>
        <v>-0.52591125554986606</v>
      </c>
      <c r="AN270" s="9">
        <v>7</v>
      </c>
      <c r="AO270" s="10">
        <v>217</v>
      </c>
      <c r="AP270" s="11" t="s">
        <v>520</v>
      </c>
      <c r="AQ270" s="12" t="s">
        <v>264</v>
      </c>
    </row>
    <row r="271" spans="1:43" ht="15" customHeight="1" x14ac:dyDescent="0.25">
      <c r="A271">
        <v>2014</v>
      </c>
      <c r="B271" t="s">
        <v>346</v>
      </c>
      <c r="C271" t="s">
        <v>2</v>
      </c>
      <c r="D271" t="s">
        <v>128</v>
      </c>
      <c r="E271" s="4">
        <v>70.5</v>
      </c>
      <c r="F271" s="4">
        <v>163</v>
      </c>
      <c r="G271" s="4">
        <v>4.46</v>
      </c>
      <c r="H271" s="5">
        <f t="shared" si="92"/>
        <v>1.0692244181993971</v>
      </c>
      <c r="I271" s="4"/>
      <c r="J271" s="5"/>
      <c r="K271" s="4">
        <v>41</v>
      </c>
      <c r="L271" s="5">
        <f t="shared" si="90"/>
        <v>1.87189023499528</v>
      </c>
      <c r="M271" s="4">
        <v>132</v>
      </c>
      <c r="N271" s="4">
        <f t="shared" si="91"/>
        <v>1.9627879901491296</v>
      </c>
      <c r="O271" s="4">
        <v>4.18</v>
      </c>
      <c r="P271" s="5">
        <f>(STANDARDIZE(O271,$O$307,$O$308))*-1</f>
        <v>0.76407747608562548</v>
      </c>
      <c r="Q271" s="4">
        <v>6.63</v>
      </c>
      <c r="R271" s="5">
        <f>(STANDARDIZE(Q271,$Q$307,$Q$308))*-1</f>
        <v>1.5263188575789393</v>
      </c>
      <c r="S271" s="5">
        <f t="shared" si="93"/>
        <v>7.194298977008371</v>
      </c>
      <c r="T271" s="5">
        <f t="shared" si="94"/>
        <v>1.4388597954016742</v>
      </c>
      <c r="U271" s="9">
        <v>7</v>
      </c>
      <c r="V271" s="24">
        <v>240</v>
      </c>
      <c r="W271" s="19">
        <f>RANK(V271,$V$2:$V574,1)</f>
        <v>194</v>
      </c>
      <c r="AN271" s="6"/>
      <c r="AO271" s="10"/>
      <c r="AP271" s="11"/>
      <c r="AQ271" s="12"/>
    </row>
    <row r="272" spans="1:43" ht="15" customHeight="1" x14ac:dyDescent="0.25">
      <c r="A272">
        <v>2014</v>
      </c>
      <c r="B272" t="s">
        <v>113</v>
      </c>
      <c r="C272" t="s">
        <v>16</v>
      </c>
      <c r="D272" t="s">
        <v>114</v>
      </c>
      <c r="E272" s="4">
        <v>72.25</v>
      </c>
      <c r="F272" s="4">
        <v>209</v>
      </c>
      <c r="G272" s="4">
        <v>4.4800000000000004</v>
      </c>
      <c r="H272" s="5">
        <f t="shared" si="92"/>
        <v>0.99952300199982969</v>
      </c>
      <c r="I272" s="4"/>
      <c r="J272" s="5"/>
      <c r="K272" s="4">
        <v>34.5</v>
      </c>
      <c r="L272" s="5">
        <f t="shared" si="90"/>
        <v>0.411858952253434</v>
      </c>
      <c r="M272" s="4">
        <v>124</v>
      </c>
      <c r="N272" s="4">
        <f t="shared" si="91"/>
        <v>1.0697173160520752</v>
      </c>
      <c r="O272" s="4">
        <v>4.26</v>
      </c>
      <c r="P272" s="5">
        <f>(STANDARDIZE(O272,$O$307,$O$308))*-1</f>
        <v>0.44007680473082011</v>
      </c>
      <c r="Q272" s="4">
        <v>7.01</v>
      </c>
      <c r="R272" s="5">
        <f>(STANDARDIZE(Q272,$Q$307,$Q$308))*-1</f>
        <v>0.58687438927775915</v>
      </c>
      <c r="S272" s="5">
        <f t="shared" si="93"/>
        <v>3.5080504643139183</v>
      </c>
      <c r="T272" s="5">
        <f t="shared" si="94"/>
        <v>0.70161009286278364</v>
      </c>
      <c r="AN272" s="9"/>
      <c r="AO272" s="10"/>
      <c r="AP272" s="11"/>
      <c r="AQ272" s="12"/>
    </row>
    <row r="273" spans="1:43" ht="15" customHeight="1" x14ac:dyDescent="0.25">
      <c r="A273">
        <v>2014</v>
      </c>
      <c r="B273" t="s">
        <v>161</v>
      </c>
      <c r="C273" t="s">
        <v>16</v>
      </c>
      <c r="D273" t="s">
        <v>162</v>
      </c>
      <c r="E273" s="4">
        <v>68.63</v>
      </c>
      <c r="F273" s="4">
        <v>207</v>
      </c>
      <c r="G273" s="4">
        <v>4.75</v>
      </c>
      <c r="H273" s="5">
        <f t="shared" si="92"/>
        <v>5.8553883305692812E-2</v>
      </c>
      <c r="I273" s="4">
        <v>20</v>
      </c>
      <c r="J273" s="5">
        <f>(STANDARDIZE(I273,$I$307,$I$308))</f>
        <v>-4.0761804518865366E-2</v>
      </c>
      <c r="K273" s="4">
        <v>32</v>
      </c>
      <c r="L273" s="5">
        <f t="shared" si="90"/>
        <v>-0.1496915411088145</v>
      </c>
      <c r="M273" s="4">
        <v>112</v>
      </c>
      <c r="N273" s="4">
        <f t="shared" si="91"/>
        <v>-0.26988869509350621</v>
      </c>
      <c r="O273" s="4"/>
      <c r="P273" s="5"/>
      <c r="Q273" s="4">
        <v>7.07</v>
      </c>
      <c r="R273" s="5">
        <f>(STANDARDIZE(Q273,$Q$307,$Q$308))*-1</f>
        <v>0.43854105217757161</v>
      </c>
      <c r="S273" s="5">
        <f t="shared" si="93"/>
        <v>3.6752894762078381E-2</v>
      </c>
      <c r="T273" s="5">
        <f t="shared" si="94"/>
        <v>7.3505789524156758E-3</v>
      </c>
      <c r="AN273" s="9"/>
      <c r="AO273" s="10"/>
      <c r="AP273" s="11"/>
      <c r="AQ273" s="12"/>
    </row>
    <row r="274" spans="1:43" ht="15" customHeight="1" x14ac:dyDescent="0.25">
      <c r="A274">
        <v>2014</v>
      </c>
      <c r="B274" t="s">
        <v>239</v>
      </c>
      <c r="C274" t="s">
        <v>70</v>
      </c>
      <c r="D274" t="s">
        <v>36</v>
      </c>
      <c r="E274" s="4">
        <v>73.63</v>
      </c>
      <c r="F274" s="4">
        <v>299</v>
      </c>
      <c r="G274" s="4">
        <v>5.0599999999999996</v>
      </c>
      <c r="H274" s="5">
        <f t="shared" si="92"/>
        <v>-1.0218180677875759</v>
      </c>
      <c r="I274" s="4">
        <v>27</v>
      </c>
      <c r="J274" s="5">
        <f>(STANDARDIZE(I274,$I$307,$I$308))</f>
        <v>0.98727488297898336</v>
      </c>
      <c r="K274" s="4">
        <v>29.5</v>
      </c>
      <c r="L274" s="5">
        <f t="shared" si="90"/>
        <v>-0.71124203447106293</v>
      </c>
      <c r="M274" s="4">
        <v>101</v>
      </c>
      <c r="N274" s="4">
        <f t="shared" si="91"/>
        <v>-1.4978608719769559</v>
      </c>
      <c r="O274" s="4">
        <v>4.83</v>
      </c>
      <c r="P274" s="5">
        <f>(STANDARDIZE(O274,$O$307,$O$308))*-1</f>
        <v>-1.8684279786721671</v>
      </c>
      <c r="Q274" s="4"/>
      <c r="R274" s="5"/>
      <c r="S274" s="5">
        <f t="shared" si="93"/>
        <v>-4.1120740699287781</v>
      </c>
      <c r="T274" s="5">
        <f t="shared" si="94"/>
        <v>-0.82241481398575567</v>
      </c>
      <c r="U274" s="9">
        <v>2</v>
      </c>
      <c r="V274" s="24">
        <v>48</v>
      </c>
      <c r="W274" s="19">
        <f>RANK(V274,$V$2:$V577,1)</f>
        <v>47</v>
      </c>
      <c r="AN274" s="9"/>
      <c r="AO274" s="10"/>
      <c r="AP274" s="11"/>
      <c r="AQ274" s="12"/>
    </row>
    <row r="275" spans="1:43" ht="15" customHeight="1" x14ac:dyDescent="0.25">
      <c r="A275">
        <v>2014</v>
      </c>
      <c r="B275" t="s">
        <v>250</v>
      </c>
      <c r="C275" t="s">
        <v>2</v>
      </c>
      <c r="D275" t="s">
        <v>20</v>
      </c>
      <c r="E275" s="4">
        <v>71.63</v>
      </c>
      <c r="F275" s="4">
        <v>188</v>
      </c>
      <c r="G275" s="4">
        <v>4.4800000000000004</v>
      </c>
      <c r="H275" s="5">
        <f t="shared" si="92"/>
        <v>0.99952300199982969</v>
      </c>
      <c r="I275" s="4"/>
      <c r="J275" s="5"/>
      <c r="K275" s="4">
        <v>33</v>
      </c>
      <c r="L275" s="5">
        <f t="shared" si="90"/>
        <v>7.4928656236084898E-2</v>
      </c>
      <c r="M275" s="4">
        <v>117</v>
      </c>
      <c r="N275" s="4">
        <f t="shared" si="91"/>
        <v>0.28828047621715275</v>
      </c>
      <c r="O275" s="4">
        <v>4.2699999999999996</v>
      </c>
      <c r="P275" s="5">
        <f>(STANDARDIZE(O275,$O$307,$O$308))*-1</f>
        <v>0.39957672081147039</v>
      </c>
      <c r="Q275" s="4">
        <v>6.82</v>
      </c>
      <c r="R275" s="5">
        <f>(STANDARDIZE(Q275,$Q$307,$Q$308))*-1</f>
        <v>1.0565966234283481</v>
      </c>
      <c r="S275" s="5">
        <f t="shared" si="93"/>
        <v>2.8189054786928858</v>
      </c>
      <c r="T275" s="5">
        <f t="shared" si="94"/>
        <v>0.56378109573857715</v>
      </c>
      <c r="AN275" s="9"/>
      <c r="AO275" s="10"/>
      <c r="AP275" s="11"/>
      <c r="AQ275" s="12"/>
    </row>
    <row r="276" spans="1:43" ht="15" customHeight="1" x14ac:dyDescent="0.25">
      <c r="A276">
        <v>2014</v>
      </c>
      <c r="B276" t="s">
        <v>418</v>
      </c>
      <c r="C276" t="s">
        <v>10</v>
      </c>
      <c r="D276" t="s">
        <v>419</v>
      </c>
      <c r="E276" s="4">
        <v>71.38</v>
      </c>
      <c r="F276" s="4">
        <v>196</v>
      </c>
      <c r="G276" s="4">
        <v>4.57</v>
      </c>
      <c r="H276" s="5">
        <f t="shared" si="92"/>
        <v>0.68586662910178409</v>
      </c>
      <c r="I276" s="4">
        <v>13</v>
      </c>
      <c r="J276" s="5">
        <f>(STANDARDIZE(I276,$I$307,$I$308))</f>
        <v>-1.068798492016714</v>
      </c>
      <c r="K276" s="4"/>
      <c r="L276" s="5"/>
      <c r="M276" s="4"/>
      <c r="N276" s="4"/>
      <c r="O276" s="4"/>
      <c r="P276" s="5"/>
      <c r="Q276" s="4"/>
      <c r="R276" s="5"/>
      <c r="S276" s="5">
        <f t="shared" si="93"/>
        <v>-0.38293186291492987</v>
      </c>
      <c r="T276" s="5">
        <f t="shared" si="94"/>
        <v>-0.19146593145746493</v>
      </c>
      <c r="AN276" s="9">
        <v>7</v>
      </c>
      <c r="AO276" s="10">
        <v>234</v>
      </c>
      <c r="AP276" s="11" t="s">
        <v>521</v>
      </c>
      <c r="AQ276" s="12" t="s">
        <v>522</v>
      </c>
    </row>
    <row r="277" spans="1:43" ht="15" customHeight="1" x14ac:dyDescent="0.25">
      <c r="A277">
        <v>2014</v>
      </c>
      <c r="B277" t="s">
        <v>367</v>
      </c>
      <c r="C277" t="s">
        <v>55</v>
      </c>
      <c r="D277" t="s">
        <v>132</v>
      </c>
      <c r="E277" s="4">
        <v>75.88</v>
      </c>
      <c r="F277" s="4">
        <v>228</v>
      </c>
      <c r="G277" s="4">
        <v>4.97</v>
      </c>
      <c r="H277" s="5">
        <f t="shared" si="92"/>
        <v>-0.70816169488953018</v>
      </c>
      <c r="I277" s="4"/>
      <c r="J277" s="5"/>
      <c r="K277" s="4">
        <v>27</v>
      </c>
      <c r="L277" s="5">
        <f>STANDARDIZE(K277,$K$307,$K$308)</f>
        <v>-1.2727925278333114</v>
      </c>
      <c r="M277" s="4">
        <v>104</v>
      </c>
      <c r="N277" s="4">
        <f>(STANDARDIZE(M277,$M$307,$M$308))</f>
        <v>-1.1629593691905604</v>
      </c>
      <c r="O277" s="4">
        <v>4.3600000000000003</v>
      </c>
      <c r="P277" s="5">
        <f>(STANDARDIZE(O277,$O$307,$O$308))*-1</f>
        <v>3.5075965537311661E-2</v>
      </c>
      <c r="Q277" s="4">
        <v>7.33</v>
      </c>
      <c r="R277" s="5">
        <f>(STANDARDIZE(Q277,$Q$307,$Q$308))*-1</f>
        <v>-0.20423674192323543</v>
      </c>
      <c r="S277" s="5">
        <f t="shared" si="93"/>
        <v>-3.313074368299326</v>
      </c>
      <c r="T277" s="5">
        <f t="shared" si="94"/>
        <v>-0.66261487365986516</v>
      </c>
      <c r="U277" s="9">
        <v>4</v>
      </c>
      <c r="V277" s="24">
        <v>135</v>
      </c>
      <c r="W277" s="19">
        <f>RANK(V277,$V$2:$V580,1)</f>
        <v>127</v>
      </c>
      <c r="AN277" s="9"/>
      <c r="AO277" s="10"/>
      <c r="AP277" s="11"/>
      <c r="AQ277" s="12"/>
    </row>
    <row r="278" spans="1:43" ht="15" customHeight="1" x14ac:dyDescent="0.25">
      <c r="A278">
        <v>2014</v>
      </c>
      <c r="B278" t="s">
        <v>407</v>
      </c>
      <c r="C278" t="s">
        <v>49</v>
      </c>
      <c r="D278" t="s">
        <v>30</v>
      </c>
      <c r="E278" s="4">
        <v>74.63</v>
      </c>
      <c r="F278" s="4">
        <v>310</v>
      </c>
      <c r="G278" s="4">
        <v>4.93</v>
      </c>
      <c r="H278" s="5">
        <f t="shared" si="92"/>
        <v>-0.56875886249039842</v>
      </c>
      <c r="I278" s="4">
        <v>25</v>
      </c>
      <c r="J278" s="5">
        <f>(STANDARDIZE(I278,$I$307,$I$308))</f>
        <v>0.69355011512245512</v>
      </c>
      <c r="K278" s="4">
        <v>27.5</v>
      </c>
      <c r="L278" s="5">
        <f>STANDARDIZE(K278,$K$307,$K$308)</f>
        <v>-1.1604824291608618</v>
      </c>
      <c r="M278" s="4"/>
      <c r="N278" s="4"/>
      <c r="O278" s="4"/>
      <c r="P278" s="5"/>
      <c r="Q278" s="4"/>
      <c r="R278" s="5"/>
      <c r="S278" s="5">
        <f t="shared" si="93"/>
        <v>-1.035691176528805</v>
      </c>
      <c r="T278" s="5">
        <f t="shared" si="94"/>
        <v>-0.34523039217626833</v>
      </c>
      <c r="U278" s="9">
        <v>3</v>
      </c>
      <c r="V278" s="24">
        <v>92</v>
      </c>
      <c r="W278" s="19">
        <f>RANK(V278,$V$2:$V581,1)</f>
        <v>88</v>
      </c>
      <c r="AN278" s="9"/>
      <c r="AO278" s="10"/>
      <c r="AP278" s="11"/>
      <c r="AQ278" s="12"/>
    </row>
    <row r="279" spans="1:43" ht="15" customHeight="1" x14ac:dyDescent="0.25">
      <c r="A279">
        <v>2014</v>
      </c>
      <c r="B279" t="s">
        <v>94</v>
      </c>
      <c r="C279" t="s">
        <v>10</v>
      </c>
      <c r="D279" t="s">
        <v>95</v>
      </c>
      <c r="E279" s="4">
        <v>71.63</v>
      </c>
      <c r="F279" s="4">
        <v>206</v>
      </c>
      <c r="G279" s="4">
        <v>4.49</v>
      </c>
      <c r="H279" s="5">
        <f t="shared" si="92"/>
        <v>0.96467229390004761</v>
      </c>
      <c r="I279" s="4">
        <v>17</v>
      </c>
      <c r="J279" s="5">
        <f>(STANDARDIZE(I279,$I$307,$I$308))</f>
        <v>-0.48134895630365765</v>
      </c>
      <c r="K279" s="4"/>
      <c r="L279" s="5"/>
      <c r="M279" s="4"/>
      <c r="N279" s="4"/>
      <c r="O279" s="4"/>
      <c r="P279" s="5"/>
      <c r="Q279" s="4"/>
      <c r="R279" s="5"/>
      <c r="S279" s="5">
        <f t="shared" si="93"/>
        <v>0.48332333759638996</v>
      </c>
      <c r="T279" s="5">
        <f t="shared" si="94"/>
        <v>0.24166166879819498</v>
      </c>
      <c r="U279" s="9">
        <v>7</v>
      </c>
      <c r="V279" s="24">
        <v>219</v>
      </c>
      <c r="W279" s="19">
        <f>RANK(V279,$V$2:$V582,1)</f>
        <v>187</v>
      </c>
      <c r="AN279" s="9"/>
      <c r="AO279" s="10"/>
      <c r="AP279" s="11"/>
      <c r="AQ279" s="12"/>
    </row>
    <row r="280" spans="1:43" ht="15" customHeight="1" x14ac:dyDescent="0.25">
      <c r="A280">
        <v>2014</v>
      </c>
      <c r="B280" t="s">
        <v>393</v>
      </c>
      <c r="C280" t="s">
        <v>201</v>
      </c>
      <c r="D280" t="s">
        <v>378</v>
      </c>
      <c r="E280" s="4">
        <v>77</v>
      </c>
      <c r="F280" s="4">
        <v>312</v>
      </c>
      <c r="G280" s="4">
        <v>5.28</v>
      </c>
      <c r="H280" s="5">
        <f t="shared" si="92"/>
        <v>-1.7885336459828021</v>
      </c>
      <c r="I280" s="4">
        <v>20</v>
      </c>
      <c r="J280" s="5">
        <f>(STANDARDIZE(I280,$I$307,$I$308))</f>
        <v>-4.0761804518865366E-2</v>
      </c>
      <c r="K280" s="4">
        <v>26</v>
      </c>
      <c r="L280" s="5">
        <f>STANDARDIZE(K280,$K$307,$K$308)</f>
        <v>-1.4974127251782108</v>
      </c>
      <c r="M280" s="4">
        <v>93</v>
      </c>
      <c r="N280" s="4">
        <f>(STANDARDIZE(M280,$M$307,$M$308))</f>
        <v>-2.3909315460740101</v>
      </c>
      <c r="O280" s="4">
        <v>4.6500000000000004</v>
      </c>
      <c r="P280" s="5">
        <f>(STANDARDIZE(O280,$O$307,$O$308))*-1</f>
        <v>-1.1394264681238568</v>
      </c>
      <c r="Q280" s="4">
        <v>7.73</v>
      </c>
      <c r="R280" s="5">
        <f>(STANDARDIZE(Q280,$Q$307,$Q$308))*-1</f>
        <v>-1.1931256559244787</v>
      </c>
      <c r="S280" s="5">
        <f t="shared" si="93"/>
        <v>-8.0501918458022246</v>
      </c>
      <c r="T280" s="5">
        <f t="shared" si="94"/>
        <v>-1.3416986409670375</v>
      </c>
      <c r="U280" s="9">
        <v>3</v>
      </c>
      <c r="V280" s="24">
        <v>76</v>
      </c>
      <c r="W280" s="19">
        <f>RANK(V280,$V$2:$V583,1)</f>
        <v>74</v>
      </c>
      <c r="AN280" s="9"/>
      <c r="AO280" s="10"/>
      <c r="AP280" s="11"/>
      <c r="AQ280" s="12"/>
    </row>
    <row r="281" spans="1:43" ht="15" customHeight="1" x14ac:dyDescent="0.25">
      <c r="A281">
        <v>2014</v>
      </c>
      <c r="B281" t="s">
        <v>56</v>
      </c>
      <c r="C281" t="s">
        <v>26</v>
      </c>
      <c r="D281" t="s">
        <v>48</v>
      </c>
      <c r="E281" s="4">
        <v>71.63</v>
      </c>
      <c r="F281" s="4">
        <v>204</v>
      </c>
      <c r="G281" s="4">
        <v>4.59</v>
      </c>
      <c r="H281" s="5">
        <f t="shared" si="92"/>
        <v>0.61616521290221982</v>
      </c>
      <c r="I281" s="4">
        <v>18</v>
      </c>
      <c r="J281" s="5">
        <f>(STANDARDIZE(I281,$I$307,$I$308))</f>
        <v>-0.33448657237539359</v>
      </c>
      <c r="K281" s="4">
        <v>35</v>
      </c>
      <c r="L281" s="5">
        <f>STANDARDIZE(K281,$K$307,$K$308)</f>
        <v>0.52416905092588373</v>
      </c>
      <c r="M281" s="4">
        <v>115</v>
      </c>
      <c r="N281" s="4">
        <f>(STANDARDIZE(M281,$M$307,$M$308))</f>
        <v>6.5012807692889168E-2</v>
      </c>
      <c r="O281" s="4">
        <v>4.3099999999999996</v>
      </c>
      <c r="P281" s="5">
        <f>(STANDARDIZE(O281,$O$307,$O$308))*-1</f>
        <v>0.2375763851340677</v>
      </c>
      <c r="Q281" s="4">
        <v>7.04</v>
      </c>
      <c r="R281" s="5">
        <f>(STANDARDIZE(Q281,$Q$307,$Q$308))*-1</f>
        <v>0.51270772072766535</v>
      </c>
      <c r="S281" s="5">
        <f t="shared" si="93"/>
        <v>1.6211446050073322</v>
      </c>
      <c r="T281" s="5">
        <f t="shared" si="94"/>
        <v>0.27019076750122201</v>
      </c>
      <c r="U281" s="9">
        <v>4</v>
      </c>
      <c r="V281" s="24">
        <v>128</v>
      </c>
      <c r="W281" s="19">
        <f>RANK(V281,$V$2:$V584,1)</f>
        <v>121</v>
      </c>
      <c r="AN281" s="9"/>
      <c r="AO281" s="10"/>
      <c r="AP281" s="11"/>
      <c r="AQ281" s="12"/>
    </row>
    <row r="282" spans="1:43" ht="15" customHeight="1" x14ac:dyDescent="0.25">
      <c r="A282">
        <v>2014</v>
      </c>
      <c r="B282" t="s">
        <v>295</v>
      </c>
      <c r="C282" t="s">
        <v>16</v>
      </c>
      <c r="D282" t="s">
        <v>119</v>
      </c>
      <c r="E282" s="4">
        <v>68.5</v>
      </c>
      <c r="F282" s="4">
        <v>207</v>
      </c>
      <c r="G282" s="4">
        <v>4.5</v>
      </c>
      <c r="H282" s="5">
        <f t="shared" si="92"/>
        <v>0.92982158580026542</v>
      </c>
      <c r="I282" s="4"/>
      <c r="J282" s="5"/>
      <c r="K282" s="4">
        <v>38.5</v>
      </c>
      <c r="L282" s="5">
        <f>STANDARDIZE(K282,$K$307,$K$308)</f>
        <v>1.3103397416330316</v>
      </c>
      <c r="M282" s="4">
        <v>125</v>
      </c>
      <c r="N282" s="4">
        <f>(STANDARDIZE(M282,$M$307,$M$308))</f>
        <v>1.1813511503142071</v>
      </c>
      <c r="O282" s="4">
        <v>4.1500000000000004</v>
      </c>
      <c r="P282" s="5">
        <f>(STANDARDIZE(O282,$O$307,$O$308))*-1</f>
        <v>0.88557772784367483</v>
      </c>
      <c r="Q282" s="4"/>
      <c r="R282" s="5"/>
      <c r="S282" s="5">
        <f t="shared" si="93"/>
        <v>4.3070902055911793</v>
      </c>
      <c r="T282" s="5">
        <f t="shared" si="94"/>
        <v>1.0767725513977948</v>
      </c>
      <c r="U282" s="9">
        <v>3</v>
      </c>
      <c r="V282" s="24">
        <v>75</v>
      </c>
      <c r="W282" s="19">
        <f>RANK(V282,$V$2:$V585,1)</f>
        <v>73</v>
      </c>
      <c r="AN282" s="9"/>
      <c r="AO282" s="10"/>
      <c r="AP282" s="11"/>
      <c r="AQ282" s="12"/>
    </row>
    <row r="283" spans="1:43" ht="15" customHeight="1" x14ac:dyDescent="0.25">
      <c r="A283">
        <v>2014</v>
      </c>
      <c r="B283" t="s">
        <v>320</v>
      </c>
      <c r="C283" t="s">
        <v>98</v>
      </c>
      <c r="D283" t="s">
        <v>164</v>
      </c>
      <c r="E283" s="4">
        <v>77.38</v>
      </c>
      <c r="F283" s="4">
        <v>250</v>
      </c>
      <c r="G283" s="4">
        <v>4.8600000000000003</v>
      </c>
      <c r="H283" s="5">
        <f t="shared" si="92"/>
        <v>-0.32480390579192026</v>
      </c>
      <c r="I283" s="4">
        <v>19</v>
      </c>
      <c r="J283" s="5">
        <f>(STANDARDIZE(I283,$I$307,$I$308))</f>
        <v>-0.18762418844712947</v>
      </c>
      <c r="K283" s="4">
        <v>35.5</v>
      </c>
      <c r="L283" s="5">
        <f>STANDARDIZE(K283,$K$307,$K$308)</f>
        <v>0.6364791495983334</v>
      </c>
      <c r="M283" s="4">
        <v>116</v>
      </c>
      <c r="N283" s="4">
        <f>(STANDARDIZE(M283,$M$307,$M$308))</f>
        <v>0.17664664195502094</v>
      </c>
      <c r="O283" s="4">
        <v>4.2</v>
      </c>
      <c r="P283" s="5">
        <f>(STANDARDIZE(O283,$O$307,$O$308))*-1</f>
        <v>0.68307730824692237</v>
      </c>
      <c r="Q283" s="4">
        <v>6.78</v>
      </c>
      <c r="R283" s="5">
        <f>(STANDARDIZE(Q283,$Q$307,$Q$308))*-1</f>
        <v>1.1554855148284724</v>
      </c>
      <c r="S283" s="5">
        <f t="shared" si="93"/>
        <v>2.1392605203896995</v>
      </c>
      <c r="T283" s="5">
        <f t="shared" si="94"/>
        <v>0.35654342006494993</v>
      </c>
      <c r="U283" s="9">
        <v>2</v>
      </c>
      <c r="V283" s="24">
        <v>47</v>
      </c>
      <c r="W283" s="19">
        <f>RANK(V283,$V$2:$V586,1)</f>
        <v>46</v>
      </c>
      <c r="AN283" s="9"/>
      <c r="AO283" s="10"/>
      <c r="AP283" s="11"/>
      <c r="AQ283" s="12"/>
    </row>
    <row r="284" spans="1:43" ht="15" customHeight="1" x14ac:dyDescent="0.25">
      <c r="A284">
        <v>2014</v>
      </c>
      <c r="B284" t="s">
        <v>349</v>
      </c>
      <c r="C284" t="s">
        <v>23</v>
      </c>
      <c r="D284" t="s">
        <v>123</v>
      </c>
      <c r="E284" s="4">
        <v>76.75</v>
      </c>
      <c r="F284" s="4">
        <v>245</v>
      </c>
      <c r="G284" s="4">
        <v>4.67</v>
      </c>
      <c r="H284" s="5">
        <f t="shared" si="92"/>
        <v>0.3373595481039563</v>
      </c>
      <c r="I284" s="4">
        <v>26</v>
      </c>
      <c r="J284" s="5">
        <f>(STANDARDIZE(I284,$I$307,$I$308))</f>
        <v>0.84041249905071924</v>
      </c>
      <c r="K284" s="4"/>
      <c r="L284" s="5"/>
      <c r="M284" s="4"/>
      <c r="N284" s="4"/>
      <c r="O284" s="4"/>
      <c r="P284" s="5"/>
      <c r="Q284" s="4"/>
      <c r="R284" s="5"/>
      <c r="S284" s="5">
        <f t="shared" si="93"/>
        <v>1.1777720471546755</v>
      </c>
      <c r="T284" s="5">
        <f t="shared" si="94"/>
        <v>0.58888602357733777</v>
      </c>
      <c r="U284" s="9">
        <v>7</v>
      </c>
      <c r="V284" s="24">
        <v>233</v>
      </c>
      <c r="W284" s="19">
        <f>RANK(V284,$V$2:$V587,1)</f>
        <v>191</v>
      </c>
      <c r="AN284" s="9"/>
      <c r="AO284" s="10"/>
      <c r="AP284" s="11"/>
      <c r="AQ284" s="12"/>
    </row>
    <row r="285" spans="1:43" ht="15" customHeight="1" x14ac:dyDescent="0.25">
      <c r="A285">
        <v>2014</v>
      </c>
      <c r="B285" t="s">
        <v>85</v>
      </c>
      <c r="C285" t="s">
        <v>2</v>
      </c>
      <c r="D285" t="s">
        <v>86</v>
      </c>
      <c r="E285" s="4">
        <v>74.13</v>
      </c>
      <c r="F285" s="4">
        <v>224</v>
      </c>
      <c r="G285" s="4">
        <v>4.62</v>
      </c>
      <c r="H285" s="5">
        <f t="shared" si="92"/>
        <v>0.51161308860287025</v>
      </c>
      <c r="I285" s="4"/>
      <c r="J285" s="5"/>
      <c r="K285" s="4">
        <v>30</v>
      </c>
      <c r="L285" s="5">
        <f t="shared" ref="L285:L290" si="95">STANDARDIZE(K285,$K$307,$K$308)</f>
        <v>-0.59893193579861326</v>
      </c>
      <c r="M285" s="4">
        <v>111</v>
      </c>
      <c r="N285" s="4">
        <f t="shared" ref="N285:N290" si="96">(STANDARDIZE(M285,$M$307,$M$308))</f>
        <v>-0.38152252935563802</v>
      </c>
      <c r="O285" s="4">
        <v>4.32</v>
      </c>
      <c r="P285" s="5">
        <f t="shared" ref="P285:P290" si="97">(STANDARDIZE(O285,$O$307,$O$308))*-1</f>
        <v>0.19707630121471434</v>
      </c>
      <c r="Q285" s="4">
        <v>7.14</v>
      </c>
      <c r="R285" s="5">
        <f t="shared" ref="R285:R290" si="98">(STANDARDIZE(Q285,$Q$307,$Q$308))*-1</f>
        <v>0.26548549222735568</v>
      </c>
      <c r="S285" s="5">
        <f t="shared" si="93"/>
        <v>-6.2795831093110377E-3</v>
      </c>
      <c r="T285" s="5">
        <f t="shared" si="94"/>
        <v>-1.2559166218622075E-3</v>
      </c>
      <c r="AN285" s="9"/>
      <c r="AO285" s="10"/>
      <c r="AP285" s="11"/>
      <c r="AQ285" s="12"/>
    </row>
    <row r="286" spans="1:43" ht="15" customHeight="1" x14ac:dyDescent="0.25">
      <c r="A286">
        <v>2014</v>
      </c>
      <c r="B286" t="s">
        <v>324</v>
      </c>
      <c r="C286" t="s">
        <v>13</v>
      </c>
      <c r="D286" t="s">
        <v>20</v>
      </c>
      <c r="E286" s="4">
        <v>78.5</v>
      </c>
      <c r="F286" s="4">
        <v>270</v>
      </c>
      <c r="G286" s="4">
        <v>4.84</v>
      </c>
      <c r="H286" s="5">
        <f t="shared" si="92"/>
        <v>-0.25510248959235282</v>
      </c>
      <c r="I286" s="4">
        <v>27</v>
      </c>
      <c r="J286" s="5">
        <f>(STANDARDIZE(I286,$I$307,$I$308))</f>
        <v>0.98727488297898336</v>
      </c>
      <c r="K286" s="4">
        <v>32</v>
      </c>
      <c r="L286" s="5">
        <f t="shared" si="95"/>
        <v>-0.1496915411088145</v>
      </c>
      <c r="M286" s="4">
        <v>113</v>
      </c>
      <c r="N286" s="4">
        <f t="shared" si="96"/>
        <v>-0.15825486083137441</v>
      </c>
      <c r="O286" s="4">
        <v>4.55</v>
      </c>
      <c r="P286" s="5">
        <f t="shared" si="97"/>
        <v>-0.73442562893034835</v>
      </c>
      <c r="Q286" s="4">
        <v>7.57</v>
      </c>
      <c r="R286" s="5">
        <f t="shared" si="98"/>
        <v>-0.79757009032398141</v>
      </c>
      <c r="S286" s="5">
        <f t="shared" si="93"/>
        <v>-1.1077697278078882</v>
      </c>
      <c r="T286" s="5">
        <f t="shared" si="94"/>
        <v>-0.18462828796798136</v>
      </c>
      <c r="U286" s="9">
        <v>2</v>
      </c>
      <c r="V286" s="24">
        <v>52</v>
      </c>
      <c r="W286" s="19">
        <f>RANK(V286,$V$2:$V589,1)</f>
        <v>51</v>
      </c>
      <c r="AN286" s="9"/>
      <c r="AO286" s="10"/>
      <c r="AP286" s="11"/>
      <c r="AQ286" s="12"/>
    </row>
    <row r="287" spans="1:43" ht="15" customHeight="1" x14ac:dyDescent="0.25">
      <c r="A287">
        <v>2014</v>
      </c>
      <c r="B287" t="s">
        <v>176</v>
      </c>
      <c r="C287" t="s">
        <v>16</v>
      </c>
      <c r="D287" t="s">
        <v>164</v>
      </c>
      <c r="E287" s="4">
        <v>71.5</v>
      </c>
      <c r="F287" s="4">
        <v>220</v>
      </c>
      <c r="G287" s="4">
        <v>4.49</v>
      </c>
      <c r="H287" s="5">
        <f t="shared" si="92"/>
        <v>0.96467229390004761</v>
      </c>
      <c r="I287" s="4"/>
      <c r="J287" s="5"/>
      <c r="K287" s="4">
        <v>36.5</v>
      </c>
      <c r="L287" s="5">
        <f t="shared" si="95"/>
        <v>0.86109934694323276</v>
      </c>
      <c r="M287" s="4">
        <v>115</v>
      </c>
      <c r="N287" s="4">
        <f t="shared" si="96"/>
        <v>6.5012807692889168E-2</v>
      </c>
      <c r="O287" s="4">
        <v>4.18</v>
      </c>
      <c r="P287" s="5">
        <f t="shared" si="97"/>
        <v>0.76407747608562548</v>
      </c>
      <c r="Q287" s="4">
        <v>6.78</v>
      </c>
      <c r="R287" s="5">
        <f t="shared" si="98"/>
        <v>1.1554855148284724</v>
      </c>
      <c r="S287" s="5">
        <f t="shared" si="93"/>
        <v>3.810347439450267</v>
      </c>
      <c r="T287" s="5">
        <f t="shared" si="94"/>
        <v>0.76206948789005335</v>
      </c>
      <c r="U287" s="9">
        <v>6</v>
      </c>
      <c r="V287" s="24">
        <v>204</v>
      </c>
      <c r="W287" s="19">
        <f>RANK(V287,$V$2:$V590,1)</f>
        <v>178</v>
      </c>
      <c r="AN287" s="9">
        <v>7</v>
      </c>
      <c r="AO287" s="10">
        <v>245</v>
      </c>
      <c r="AP287" s="11" t="s">
        <v>523</v>
      </c>
      <c r="AQ287" s="12" t="s">
        <v>225</v>
      </c>
    </row>
    <row r="288" spans="1:43" ht="15" customHeight="1" x14ac:dyDescent="0.25">
      <c r="A288">
        <v>2014</v>
      </c>
      <c r="B288" t="s">
        <v>262</v>
      </c>
      <c r="C288" t="s">
        <v>201</v>
      </c>
      <c r="D288" t="s">
        <v>6</v>
      </c>
      <c r="E288" s="4">
        <v>75.63</v>
      </c>
      <c r="F288" s="4">
        <v>313</v>
      </c>
      <c r="G288" s="4">
        <v>5.17</v>
      </c>
      <c r="H288" s="5">
        <f t="shared" si="92"/>
        <v>-1.4051758568851889</v>
      </c>
      <c r="I288" s="4">
        <v>36</v>
      </c>
      <c r="J288" s="5">
        <f t="shared" ref="J288:J297" si="99">(STANDARDIZE(I288,$I$307,$I$308))</f>
        <v>2.3090363383333603</v>
      </c>
      <c r="K288" s="4">
        <v>23.5</v>
      </c>
      <c r="L288" s="5">
        <f t="shared" si="95"/>
        <v>-2.0589632185404594</v>
      </c>
      <c r="M288" s="4">
        <v>101</v>
      </c>
      <c r="N288" s="4">
        <f t="shared" si="96"/>
        <v>-1.4978608719769559</v>
      </c>
      <c r="O288" s="4">
        <v>4.7</v>
      </c>
      <c r="P288" s="5">
        <f t="shared" si="97"/>
        <v>-1.3419268877206092</v>
      </c>
      <c r="Q288" s="4">
        <v>8.2200000000000006</v>
      </c>
      <c r="R288" s="5">
        <f t="shared" si="98"/>
        <v>-2.4045145755760013</v>
      </c>
      <c r="S288" s="5">
        <f t="shared" si="93"/>
        <v>-6.3994050723658535</v>
      </c>
      <c r="T288" s="5">
        <f t="shared" si="94"/>
        <v>-1.0665675120609757</v>
      </c>
      <c r="AN288" s="9"/>
      <c r="AO288" s="10"/>
      <c r="AP288" s="11"/>
      <c r="AQ288" s="12"/>
    </row>
    <row r="289" spans="1:43" ht="15" customHeight="1" x14ac:dyDescent="0.25">
      <c r="A289">
        <v>2014</v>
      </c>
      <c r="B289" t="s">
        <v>384</v>
      </c>
      <c r="C289" t="s">
        <v>23</v>
      </c>
      <c r="D289" t="s">
        <v>385</v>
      </c>
      <c r="E289" s="4">
        <v>76.13</v>
      </c>
      <c r="F289" s="4">
        <v>250</v>
      </c>
      <c r="G289" s="4">
        <v>4.95</v>
      </c>
      <c r="H289" s="5">
        <f t="shared" si="92"/>
        <v>-0.63846027868996591</v>
      </c>
      <c r="I289" s="4">
        <v>24</v>
      </c>
      <c r="J289" s="5">
        <f t="shared" si="99"/>
        <v>0.54668773119419101</v>
      </c>
      <c r="K289" s="4">
        <v>32</v>
      </c>
      <c r="L289" s="5">
        <f t="shared" si="95"/>
        <v>-0.1496915411088145</v>
      </c>
      <c r="M289" s="4">
        <v>115</v>
      </c>
      <c r="N289" s="4">
        <f t="shared" si="96"/>
        <v>6.5012807692889168E-2</v>
      </c>
      <c r="O289" s="4">
        <v>4.1500000000000004</v>
      </c>
      <c r="P289" s="5">
        <f t="shared" si="97"/>
        <v>0.88557772784367483</v>
      </c>
      <c r="Q289" s="4">
        <v>6.64</v>
      </c>
      <c r="R289" s="5">
        <f t="shared" si="98"/>
        <v>1.5015966347289087</v>
      </c>
      <c r="S289" s="5">
        <f t="shared" si="93"/>
        <v>2.2107230816608832</v>
      </c>
      <c r="T289" s="5">
        <f t="shared" si="94"/>
        <v>0.36845384694348055</v>
      </c>
      <c r="U289" s="9">
        <v>7</v>
      </c>
      <c r="V289" s="24">
        <v>255</v>
      </c>
      <c r="W289" s="19">
        <f>RANK(V289,$V$2:$V592,1)</f>
        <v>204</v>
      </c>
      <c r="AN289" s="9"/>
      <c r="AO289" s="10"/>
      <c r="AP289" s="11"/>
      <c r="AQ289" s="12"/>
    </row>
    <row r="290" spans="1:43" ht="15" customHeight="1" x14ac:dyDescent="0.25">
      <c r="A290">
        <v>2014</v>
      </c>
      <c r="B290" t="s">
        <v>199</v>
      </c>
      <c r="C290" t="s">
        <v>10</v>
      </c>
      <c r="D290" t="s">
        <v>101</v>
      </c>
      <c r="E290" s="4">
        <v>69</v>
      </c>
      <c r="F290" s="4">
        <v>197</v>
      </c>
      <c r="G290" s="4">
        <v>4.6900000000000004</v>
      </c>
      <c r="H290" s="5">
        <f t="shared" si="92"/>
        <v>0.26765813190438886</v>
      </c>
      <c r="I290" s="4">
        <v>20</v>
      </c>
      <c r="J290" s="5">
        <f t="shared" si="99"/>
        <v>-4.0761804518865366E-2</v>
      </c>
      <c r="K290" s="4">
        <v>33.5</v>
      </c>
      <c r="L290" s="5">
        <f t="shared" si="95"/>
        <v>0.18723875490853459</v>
      </c>
      <c r="M290" s="4">
        <v>116</v>
      </c>
      <c r="N290" s="4">
        <f t="shared" si="96"/>
        <v>0.17664664195502094</v>
      </c>
      <c r="O290" s="4">
        <v>4.2</v>
      </c>
      <c r="P290" s="5">
        <f t="shared" si="97"/>
        <v>0.68307730824692237</v>
      </c>
      <c r="Q290" s="4">
        <v>7.01</v>
      </c>
      <c r="R290" s="5">
        <f t="shared" si="98"/>
        <v>0.58687438927775915</v>
      </c>
      <c r="S290" s="5">
        <f t="shared" si="93"/>
        <v>1.8607334217737606</v>
      </c>
      <c r="T290" s="5">
        <f t="shared" si="94"/>
        <v>0.31012223696229341</v>
      </c>
      <c r="AN290" s="9"/>
      <c r="AO290" s="10"/>
      <c r="AP290" s="11"/>
      <c r="AQ290" s="12"/>
    </row>
    <row r="291" spans="1:43" ht="15" customHeight="1" x14ac:dyDescent="0.25">
      <c r="A291">
        <v>2014</v>
      </c>
      <c r="B291" t="s">
        <v>391</v>
      </c>
      <c r="C291" t="s">
        <v>7</v>
      </c>
      <c r="D291" t="s">
        <v>34</v>
      </c>
      <c r="E291" s="4">
        <v>71.13</v>
      </c>
      <c r="F291" s="4">
        <v>210</v>
      </c>
      <c r="G291" s="4"/>
      <c r="H291" s="5"/>
      <c r="I291" s="4">
        <v>18</v>
      </c>
      <c r="J291" s="5">
        <f t="shared" si="99"/>
        <v>-0.33448657237539359</v>
      </c>
      <c r="K291" s="4"/>
      <c r="L291" s="5"/>
      <c r="M291" s="4"/>
      <c r="N291" s="4"/>
      <c r="O291" s="4"/>
      <c r="P291" s="5"/>
      <c r="Q291" s="4"/>
      <c r="R291" s="5"/>
      <c r="S291" s="5">
        <f t="shared" si="93"/>
        <v>-0.33448657237539359</v>
      </c>
      <c r="T291" s="5">
        <f t="shared" si="94"/>
        <v>-0.33448657237539359</v>
      </c>
      <c r="U291" s="9">
        <v>5</v>
      </c>
      <c r="V291" s="24">
        <v>167</v>
      </c>
      <c r="W291" s="19">
        <f>RANK(V291,$V$2:$V594,1)</f>
        <v>153</v>
      </c>
      <c r="AN291" s="9"/>
      <c r="AO291" s="10"/>
      <c r="AP291" s="11"/>
      <c r="AQ291" s="12"/>
    </row>
    <row r="292" spans="1:43" ht="15" customHeight="1" x14ac:dyDescent="0.25">
      <c r="A292">
        <v>2014</v>
      </c>
      <c r="B292" t="s">
        <v>336</v>
      </c>
      <c r="C292" t="s">
        <v>2</v>
      </c>
      <c r="D292" t="s">
        <v>337</v>
      </c>
      <c r="E292" s="4">
        <v>71.38</v>
      </c>
      <c r="F292" s="4">
        <v>189</v>
      </c>
      <c r="G292" s="4">
        <v>4.63</v>
      </c>
      <c r="H292" s="5">
        <f t="shared" ref="H292:H299" si="100">(STANDARDIZE(G292,$G$307,$G$308))*-1</f>
        <v>0.47676238050308806</v>
      </c>
      <c r="I292" s="4">
        <v>10</v>
      </c>
      <c r="J292" s="5">
        <f t="shared" si="99"/>
        <v>-1.5093856438015063</v>
      </c>
      <c r="K292" s="4">
        <v>31.5</v>
      </c>
      <c r="L292" s="5">
        <f t="shared" ref="L292:L301" si="101">STANDARDIZE(K292,$K$307,$K$308)</f>
        <v>-0.26200163978126417</v>
      </c>
      <c r="M292" s="4">
        <v>120</v>
      </c>
      <c r="N292" s="4">
        <f t="shared" ref="N292:N301" si="102">(STANDARDIZE(M292,$M$307,$M$308))</f>
        <v>0.6231819790035481</v>
      </c>
      <c r="O292" s="4">
        <v>4.2300000000000004</v>
      </c>
      <c r="P292" s="5">
        <f t="shared" ref="P292:P297" si="103">(STANDARDIZE(O292,$O$307,$O$308))*-1</f>
        <v>0.56157705648886946</v>
      </c>
      <c r="Q292" s="4">
        <v>6.7</v>
      </c>
      <c r="R292" s="5">
        <f t="shared" ref="R292:R297" si="104">(STANDARDIZE(Q292,$Q$307,$Q$308))*-1</f>
        <v>1.3532632976287211</v>
      </c>
      <c r="S292" s="5">
        <f t="shared" si="93"/>
        <v>1.2433974300414563</v>
      </c>
      <c r="T292" s="5">
        <f t="shared" si="94"/>
        <v>0.20723290500690938</v>
      </c>
      <c r="U292" s="9">
        <v>6</v>
      </c>
      <c r="V292" s="24">
        <v>196</v>
      </c>
      <c r="W292" s="19">
        <f>RANK(V292,$V$2:$V595,1)</f>
        <v>176</v>
      </c>
      <c r="AN292" s="9">
        <v>4</v>
      </c>
      <c r="AO292" s="10">
        <v>125</v>
      </c>
      <c r="AP292" s="11" t="s">
        <v>524</v>
      </c>
      <c r="AQ292" s="12" t="s">
        <v>525</v>
      </c>
    </row>
    <row r="293" spans="1:43" ht="15" customHeight="1" x14ac:dyDescent="0.25">
      <c r="A293">
        <v>2014</v>
      </c>
      <c r="B293" t="s">
        <v>244</v>
      </c>
      <c r="C293" t="s">
        <v>45</v>
      </c>
      <c r="D293" t="s">
        <v>58</v>
      </c>
      <c r="E293" s="4">
        <v>77.38</v>
      </c>
      <c r="F293" s="4">
        <v>297</v>
      </c>
      <c r="G293" s="4">
        <v>5.1100000000000003</v>
      </c>
      <c r="H293" s="5">
        <f t="shared" si="100"/>
        <v>-1.1960716082864928</v>
      </c>
      <c r="I293" s="4">
        <v>26</v>
      </c>
      <c r="J293" s="5">
        <f t="shared" si="99"/>
        <v>0.84041249905071924</v>
      </c>
      <c r="K293" s="4">
        <v>29</v>
      </c>
      <c r="L293" s="5">
        <f t="shared" si="101"/>
        <v>-0.82355213314351261</v>
      </c>
      <c r="M293" s="4">
        <v>111</v>
      </c>
      <c r="N293" s="4">
        <f t="shared" si="102"/>
        <v>-0.38152252935563802</v>
      </c>
      <c r="O293" s="4">
        <v>4.6399999999999997</v>
      </c>
      <c r="P293" s="5">
        <f t="shared" si="103"/>
        <v>-1.0989263842045034</v>
      </c>
      <c r="Q293" s="4">
        <v>7.4</v>
      </c>
      <c r="R293" s="5">
        <f t="shared" si="104"/>
        <v>-0.37729230187345358</v>
      </c>
      <c r="S293" s="5">
        <f t="shared" si="93"/>
        <v>-3.0369524578128813</v>
      </c>
      <c r="T293" s="5">
        <f t="shared" si="94"/>
        <v>-0.50615874296881358</v>
      </c>
      <c r="U293" s="9">
        <v>5</v>
      </c>
      <c r="V293" s="24">
        <v>173</v>
      </c>
      <c r="W293" s="19">
        <f>RANK(V293,$V$2:$V596,1)</f>
        <v>156</v>
      </c>
      <c r="AN293" s="9"/>
      <c r="AO293" s="10"/>
      <c r="AP293" s="11"/>
      <c r="AQ293" s="12"/>
    </row>
    <row r="294" spans="1:43" ht="15" customHeight="1" x14ac:dyDescent="0.25">
      <c r="A294">
        <v>2014</v>
      </c>
      <c r="B294" t="s">
        <v>357</v>
      </c>
      <c r="C294" t="s">
        <v>201</v>
      </c>
      <c r="D294" t="s">
        <v>42</v>
      </c>
      <c r="E294" s="4">
        <v>75.38</v>
      </c>
      <c r="F294" s="4">
        <v>298</v>
      </c>
      <c r="G294" s="4">
        <v>5.0999999999999996</v>
      </c>
      <c r="H294" s="5">
        <f t="shared" si="100"/>
        <v>-1.1612209001867075</v>
      </c>
      <c r="I294" s="4">
        <v>25</v>
      </c>
      <c r="J294" s="5">
        <f t="shared" si="99"/>
        <v>0.69355011512245512</v>
      </c>
      <c r="K294" s="4">
        <v>25.5</v>
      </c>
      <c r="L294" s="5">
        <f t="shared" si="101"/>
        <v>-1.6097228238506605</v>
      </c>
      <c r="M294" s="4">
        <v>104</v>
      </c>
      <c r="N294" s="4">
        <f t="shared" si="102"/>
        <v>-1.1629593691905604</v>
      </c>
      <c r="O294" s="4">
        <v>4.63</v>
      </c>
      <c r="P294" s="5">
        <f t="shared" si="103"/>
        <v>-1.0584263002851537</v>
      </c>
      <c r="Q294" s="4">
        <v>7.93</v>
      </c>
      <c r="R294" s="5">
        <f t="shared" si="104"/>
        <v>-1.6875701129250982</v>
      </c>
      <c r="S294" s="5">
        <f t="shared" si="93"/>
        <v>-5.9863493913157253</v>
      </c>
      <c r="T294" s="5">
        <f t="shared" si="94"/>
        <v>-0.99772489855262092</v>
      </c>
      <c r="U294" s="9">
        <v>2</v>
      </c>
      <c r="V294" s="24">
        <v>43</v>
      </c>
      <c r="W294" s="19">
        <f>RANK(V294,$V$2:$V597,1)</f>
        <v>42</v>
      </c>
      <c r="AN294" s="9"/>
      <c r="AO294" s="10"/>
      <c r="AP294" s="11"/>
      <c r="AQ294" s="12"/>
    </row>
    <row r="295" spans="1:43" ht="15" customHeight="1" x14ac:dyDescent="0.25">
      <c r="A295">
        <v>2014</v>
      </c>
      <c r="B295" t="s">
        <v>96</v>
      </c>
      <c r="C295" t="s">
        <v>98</v>
      </c>
      <c r="D295" t="s">
        <v>97</v>
      </c>
      <c r="E295" s="4">
        <v>78.13</v>
      </c>
      <c r="F295" s="4">
        <v>271</v>
      </c>
      <c r="G295" s="4">
        <v>4.7699999999999996</v>
      </c>
      <c r="H295" s="5">
        <f t="shared" si="100"/>
        <v>-1.1147532893871508E-2</v>
      </c>
      <c r="I295" s="4">
        <v>22</v>
      </c>
      <c r="J295" s="5">
        <f t="shared" si="99"/>
        <v>0.25296296333766283</v>
      </c>
      <c r="K295" s="4">
        <v>32</v>
      </c>
      <c r="L295" s="5">
        <f t="shared" si="101"/>
        <v>-0.1496915411088145</v>
      </c>
      <c r="M295" s="4">
        <v>111</v>
      </c>
      <c r="N295" s="4">
        <f t="shared" si="102"/>
        <v>-0.38152252935563802</v>
      </c>
      <c r="O295" s="4">
        <v>4.57</v>
      </c>
      <c r="P295" s="5">
        <f t="shared" si="103"/>
        <v>-0.81542579676905147</v>
      </c>
      <c r="Q295" s="4">
        <v>7.26</v>
      </c>
      <c r="R295" s="5">
        <f t="shared" si="104"/>
        <v>-3.1181181973017318E-2</v>
      </c>
      <c r="S295" s="5">
        <f t="shared" si="93"/>
        <v>-1.1360056187627299</v>
      </c>
      <c r="T295" s="5">
        <f t="shared" si="94"/>
        <v>-0.18933426979378831</v>
      </c>
      <c r="U295" s="9">
        <v>3</v>
      </c>
      <c r="V295" s="24">
        <v>88</v>
      </c>
      <c r="W295" s="19">
        <f>RANK(V295,$V$2:$V598,1)</f>
        <v>84</v>
      </c>
      <c r="AN295" s="9"/>
      <c r="AO295" s="10"/>
      <c r="AP295" s="11"/>
      <c r="AQ295" s="12"/>
    </row>
    <row r="296" spans="1:43" ht="15" customHeight="1" x14ac:dyDescent="0.25">
      <c r="A296">
        <v>2014</v>
      </c>
      <c r="B296" t="s">
        <v>392</v>
      </c>
      <c r="C296" t="s">
        <v>70</v>
      </c>
      <c r="D296" t="s">
        <v>62</v>
      </c>
      <c r="E296" s="4">
        <v>72.5</v>
      </c>
      <c r="F296" s="4">
        <v>303</v>
      </c>
      <c r="G296" s="4">
        <v>5.36</v>
      </c>
      <c r="H296" s="5">
        <f t="shared" si="100"/>
        <v>-2.0673393107810654</v>
      </c>
      <c r="I296" s="4">
        <v>24</v>
      </c>
      <c r="J296" s="5">
        <f t="shared" si="99"/>
        <v>0.54668773119419101</v>
      </c>
      <c r="K296" s="4">
        <v>28.5</v>
      </c>
      <c r="L296" s="5">
        <f t="shared" si="101"/>
        <v>-0.9358622318159624</v>
      </c>
      <c r="M296" s="4">
        <v>99</v>
      </c>
      <c r="N296" s="4">
        <f t="shared" si="102"/>
        <v>-1.7211285405012196</v>
      </c>
      <c r="O296" s="4">
        <v>4.82</v>
      </c>
      <c r="P296" s="5">
        <f t="shared" si="103"/>
        <v>-1.8279278947528173</v>
      </c>
      <c r="Q296" s="4">
        <v>7.93</v>
      </c>
      <c r="R296" s="5">
        <f t="shared" si="104"/>
        <v>-1.6875701129250982</v>
      </c>
      <c r="S296" s="5">
        <f t="shared" si="93"/>
        <v>-7.6931403595819727</v>
      </c>
      <c r="T296" s="5">
        <f t="shared" si="94"/>
        <v>-1.2821900599303289</v>
      </c>
      <c r="U296" s="9">
        <v>3</v>
      </c>
      <c r="V296" s="24">
        <v>82</v>
      </c>
      <c r="W296" s="19">
        <f>RANK(V296,$V$2:$V599,1)</f>
        <v>78</v>
      </c>
      <c r="AN296" s="9"/>
      <c r="AO296" s="10"/>
      <c r="AP296" s="11"/>
      <c r="AQ296" s="12"/>
    </row>
    <row r="297" spans="1:43" ht="15" customHeight="1" x14ac:dyDescent="0.25">
      <c r="A297">
        <v>2014</v>
      </c>
      <c r="B297" t="s">
        <v>382</v>
      </c>
      <c r="C297" t="s">
        <v>2</v>
      </c>
      <c r="D297" t="s">
        <v>323</v>
      </c>
      <c r="E297" s="4">
        <v>71</v>
      </c>
      <c r="F297" s="4">
        <v>195</v>
      </c>
      <c r="G297" s="4">
        <v>4.62</v>
      </c>
      <c r="H297" s="5">
        <f t="shared" si="100"/>
        <v>0.51161308860287025</v>
      </c>
      <c r="I297" s="4">
        <v>11</v>
      </c>
      <c r="J297" s="5">
        <f t="shared" si="99"/>
        <v>-1.3625232598732422</v>
      </c>
      <c r="K297" s="4">
        <v>33.5</v>
      </c>
      <c r="L297" s="5">
        <f t="shared" si="101"/>
        <v>0.18723875490853459</v>
      </c>
      <c r="M297" s="4">
        <v>112</v>
      </c>
      <c r="N297" s="4">
        <f t="shared" si="102"/>
        <v>-0.26988869509350621</v>
      </c>
      <c r="O297" s="4">
        <v>4.3899999999999997</v>
      </c>
      <c r="P297" s="5">
        <f t="shared" si="103"/>
        <v>-8.6424286220737639E-2</v>
      </c>
      <c r="Q297" s="4">
        <v>7.19</v>
      </c>
      <c r="R297" s="5">
        <f t="shared" si="104"/>
        <v>0.14187437797719862</v>
      </c>
      <c r="S297" s="5">
        <f t="shared" si="93"/>
        <v>-0.87811001969888258</v>
      </c>
      <c r="T297" s="5">
        <f t="shared" si="94"/>
        <v>-0.14635166994981377</v>
      </c>
      <c r="AN297" s="9">
        <v>7</v>
      </c>
      <c r="AO297" s="10">
        <v>238</v>
      </c>
      <c r="AP297" s="11" t="s">
        <v>526</v>
      </c>
      <c r="AQ297" s="12" t="s">
        <v>12</v>
      </c>
    </row>
    <row r="298" spans="1:43" ht="15" customHeight="1" x14ac:dyDescent="0.25">
      <c r="A298">
        <v>2014</v>
      </c>
      <c r="B298" t="s">
        <v>193</v>
      </c>
      <c r="C298" t="s">
        <v>13</v>
      </c>
      <c r="D298" t="s">
        <v>25</v>
      </c>
      <c r="E298" s="4">
        <v>76.25</v>
      </c>
      <c r="F298" s="4">
        <v>257</v>
      </c>
      <c r="G298" s="4">
        <v>4.76</v>
      </c>
      <c r="H298" s="5">
        <f t="shared" si="100"/>
        <v>2.3703175205910653E-2</v>
      </c>
      <c r="I298" s="4"/>
      <c r="J298" s="5"/>
      <c r="K298" s="4">
        <v>26.1</v>
      </c>
      <c r="L298" s="5">
        <f t="shared" si="101"/>
        <v>-1.4749507054437205</v>
      </c>
      <c r="M298" s="4">
        <v>112</v>
      </c>
      <c r="N298" s="4">
        <f t="shared" si="102"/>
        <v>-0.26988869509350621</v>
      </c>
      <c r="O298" s="4"/>
      <c r="P298" s="5"/>
      <c r="Q298" s="4"/>
      <c r="R298" s="5"/>
      <c r="S298" s="5">
        <f t="shared" si="93"/>
        <v>-1.721136225331316</v>
      </c>
      <c r="T298" s="5">
        <f t="shared" si="94"/>
        <v>-0.57371207511043865</v>
      </c>
      <c r="AN298" s="9"/>
      <c r="AO298" s="10"/>
      <c r="AP298" s="11"/>
      <c r="AQ298" s="12"/>
    </row>
    <row r="299" spans="1:43" ht="15" customHeight="1" x14ac:dyDescent="0.25">
      <c r="A299">
        <v>2014</v>
      </c>
      <c r="B299" t="s">
        <v>390</v>
      </c>
      <c r="C299" t="s">
        <v>49</v>
      </c>
      <c r="D299" t="s">
        <v>28</v>
      </c>
      <c r="E299" s="4">
        <v>76.13</v>
      </c>
      <c r="F299" s="4">
        <v>307</v>
      </c>
      <c r="G299" s="4">
        <v>5.04</v>
      </c>
      <c r="H299" s="5">
        <f t="shared" si="100"/>
        <v>-0.95211665158801151</v>
      </c>
      <c r="I299" s="4">
        <v>25</v>
      </c>
      <c r="J299" s="5">
        <f>(STANDARDIZE(I299,$I$307,$I$308))</f>
        <v>0.69355011512245512</v>
      </c>
      <c r="K299" s="4">
        <v>25</v>
      </c>
      <c r="L299" s="5">
        <f t="shared" si="101"/>
        <v>-1.7220329225231101</v>
      </c>
      <c r="M299" s="4">
        <v>101</v>
      </c>
      <c r="N299" s="4">
        <f t="shared" si="102"/>
        <v>-1.4978608719769559</v>
      </c>
      <c r="O299" s="4">
        <v>4.4400000000000004</v>
      </c>
      <c r="P299" s="5">
        <f>(STANDARDIZE(O299,$O$307,$O$308))*-1</f>
        <v>-0.28892470581749369</v>
      </c>
      <c r="Q299" s="4">
        <v>7.6</v>
      </c>
      <c r="R299" s="5">
        <f>(STANDARDIZE(Q299,$Q$307,$Q$308))*-1</f>
        <v>-0.87173675887407298</v>
      </c>
      <c r="S299" s="5">
        <f t="shared" si="93"/>
        <v>-4.6391217956571884</v>
      </c>
      <c r="T299" s="5">
        <f t="shared" si="94"/>
        <v>-0.77318696594286473</v>
      </c>
      <c r="U299" s="9">
        <v>2</v>
      </c>
      <c r="V299" s="24">
        <v>33</v>
      </c>
      <c r="W299" s="19">
        <f>RANK(V299,$V$2:$V602,1)</f>
        <v>33</v>
      </c>
      <c r="AN299" s="9"/>
      <c r="AO299" s="10"/>
      <c r="AP299" s="11"/>
      <c r="AQ299" s="12"/>
    </row>
    <row r="300" spans="1:43" ht="15" customHeight="1" x14ac:dyDescent="0.25">
      <c r="A300">
        <v>2014</v>
      </c>
      <c r="B300" t="s">
        <v>375</v>
      </c>
      <c r="C300" t="s">
        <v>31</v>
      </c>
      <c r="D300" t="s">
        <v>376</v>
      </c>
      <c r="E300" s="4">
        <v>74.25</v>
      </c>
      <c r="F300" s="4">
        <v>246</v>
      </c>
      <c r="G300" s="4"/>
      <c r="H300" s="5"/>
      <c r="I300" s="4">
        <v>18</v>
      </c>
      <c r="J300" s="5">
        <f>(STANDARDIZE(I300,$I$307,$I$308))</f>
        <v>-0.33448657237539359</v>
      </c>
      <c r="K300" s="4">
        <v>36.5</v>
      </c>
      <c r="L300" s="5">
        <f t="shared" si="101"/>
        <v>0.86109934694323276</v>
      </c>
      <c r="M300" s="4">
        <v>108</v>
      </c>
      <c r="N300" s="4">
        <f t="shared" si="102"/>
        <v>-0.71642403214203332</v>
      </c>
      <c r="O300" s="4"/>
      <c r="P300" s="5"/>
      <c r="Q300" s="4"/>
      <c r="R300" s="5"/>
      <c r="S300" s="5">
        <f t="shared" si="93"/>
        <v>-0.18981125757419415</v>
      </c>
      <c r="T300" s="5">
        <f t="shared" si="94"/>
        <v>-6.3270419191398045E-2</v>
      </c>
      <c r="U300" s="9">
        <v>7</v>
      </c>
      <c r="V300" s="24">
        <v>253</v>
      </c>
      <c r="W300" s="19">
        <f>RANK(V300,$V$2:$V603,1)</f>
        <v>202</v>
      </c>
      <c r="AN300" s="9"/>
      <c r="AO300" s="10"/>
      <c r="AP300" s="11"/>
      <c r="AQ300" s="12"/>
    </row>
    <row r="301" spans="1:43" ht="15" customHeight="1" x14ac:dyDescent="0.25">
      <c r="A301">
        <v>2014</v>
      </c>
      <c r="B301" t="s">
        <v>174</v>
      </c>
      <c r="C301" t="s">
        <v>49</v>
      </c>
      <c r="D301" t="s">
        <v>175</v>
      </c>
      <c r="E301" s="4">
        <v>76.63</v>
      </c>
      <c r="F301" s="4">
        <v>316</v>
      </c>
      <c r="G301" s="4">
        <v>5.16</v>
      </c>
      <c r="H301" s="5">
        <f>(STANDARDIZE(G301,$G$307,$G$308))*-1</f>
        <v>-1.3703251487854067</v>
      </c>
      <c r="I301" s="4">
        <v>25</v>
      </c>
      <c r="J301" s="5">
        <f>(STANDARDIZE(I301,$I$307,$I$308))</f>
        <v>0.69355011512245512</v>
      </c>
      <c r="K301" s="4">
        <v>24.5</v>
      </c>
      <c r="L301" s="5">
        <f t="shared" si="101"/>
        <v>-1.8343430211955598</v>
      </c>
      <c r="M301" s="4">
        <v>98</v>
      </c>
      <c r="N301" s="4">
        <f t="shared" si="102"/>
        <v>-1.8327623747633512</v>
      </c>
      <c r="O301" s="4">
        <v>5.16</v>
      </c>
      <c r="P301" s="5">
        <f>(STANDARDIZE(O301,$O$307,$O$308))*-1</f>
        <v>-3.2049307480107383</v>
      </c>
      <c r="Q301" s="4">
        <v>7.87</v>
      </c>
      <c r="R301" s="5">
        <f>(STANDARDIZE(Q301,$Q$307,$Q$308))*-1</f>
        <v>-1.5392367758249128</v>
      </c>
      <c r="S301" s="5">
        <f t="shared" ref="S301:S305" si="105">H301+J301+L301+N301+P301+R301</f>
        <v>-9.0880479534575134</v>
      </c>
      <c r="T301" s="5">
        <f t="shared" si="94"/>
        <v>-1.5146746589095856</v>
      </c>
      <c r="U301" s="9">
        <v>6</v>
      </c>
      <c r="V301" s="24">
        <v>193</v>
      </c>
      <c r="W301" s="19">
        <f>RANK(V301,$V$2:$V604,1)</f>
        <v>173</v>
      </c>
      <c r="AN301" s="9"/>
      <c r="AO301" s="10"/>
      <c r="AP301" s="11"/>
      <c r="AQ301" s="12"/>
    </row>
    <row r="302" spans="1:43" ht="15" customHeight="1" x14ac:dyDescent="0.25">
      <c r="A302">
        <v>2014</v>
      </c>
      <c r="B302" t="s">
        <v>306</v>
      </c>
      <c r="C302" t="s">
        <v>55</v>
      </c>
      <c r="D302" t="s">
        <v>30</v>
      </c>
      <c r="E302" s="4">
        <v>76.88</v>
      </c>
      <c r="F302" s="4">
        <v>224</v>
      </c>
      <c r="G302" s="4"/>
      <c r="H302" s="5"/>
      <c r="I302" s="4"/>
      <c r="J302" s="5"/>
      <c r="K302" s="4"/>
      <c r="L302" s="5"/>
      <c r="M302" s="4"/>
      <c r="N302" s="4"/>
      <c r="O302" s="4"/>
      <c r="P302" s="5"/>
      <c r="Q302" s="4"/>
      <c r="R302" s="5"/>
      <c r="S302" s="13"/>
      <c r="T302" s="13"/>
      <c r="U302" s="9">
        <v>6</v>
      </c>
      <c r="V302" s="24">
        <v>178</v>
      </c>
      <c r="W302" s="19">
        <f>RANK(V302,$V$2:$V605,1)</f>
        <v>160</v>
      </c>
      <c r="AN302" s="9">
        <v>7</v>
      </c>
      <c r="AO302" s="10">
        <v>228</v>
      </c>
      <c r="AP302" s="11" t="s">
        <v>527</v>
      </c>
      <c r="AQ302" s="12" t="s">
        <v>378</v>
      </c>
    </row>
    <row r="303" spans="1:43" ht="15" customHeight="1" x14ac:dyDescent="0.25">
      <c r="A303">
        <v>2014</v>
      </c>
      <c r="B303" t="s">
        <v>312</v>
      </c>
      <c r="C303" t="s">
        <v>98</v>
      </c>
      <c r="D303" t="s">
        <v>313</v>
      </c>
      <c r="E303" s="4">
        <v>77.5</v>
      </c>
      <c r="F303" s="4">
        <v>269</v>
      </c>
      <c r="G303" s="4">
        <v>4.84</v>
      </c>
      <c r="H303" s="5">
        <f>(STANDARDIZE(G303,$G$307,$G$308))*-1</f>
        <v>-0.25510248959235282</v>
      </c>
      <c r="I303" s="4">
        <v>23</v>
      </c>
      <c r="J303" s="5">
        <f>(STANDARDIZE(I303,$I$307,$I$308))</f>
        <v>0.39982534726592694</v>
      </c>
      <c r="K303" s="4">
        <v>33.5</v>
      </c>
      <c r="L303" s="5">
        <f>STANDARDIZE(K303,$K$307,$K$308)</f>
        <v>0.18723875490853459</v>
      </c>
      <c r="M303" s="4">
        <v>123</v>
      </c>
      <c r="N303" s="4">
        <f>(STANDARDIZE(M303,$M$307,$M$308))</f>
        <v>0.95808348178994351</v>
      </c>
      <c r="O303" s="4">
        <v>4.46</v>
      </c>
      <c r="P303" s="5">
        <f>(STANDARDIZE(O303,$O$307,$O$308))*-1</f>
        <v>-0.3699248736561932</v>
      </c>
      <c r="Q303" s="4">
        <v>7.41</v>
      </c>
      <c r="R303" s="5">
        <f>(STANDARDIZE(Q303,$Q$307,$Q$308))*-1</f>
        <v>-0.40201452472348409</v>
      </c>
      <c r="S303" s="5">
        <f t="shared" si="105"/>
        <v>0.51810569599237499</v>
      </c>
      <c r="T303" s="5">
        <f t="shared" si="94"/>
        <v>8.6350949332062499E-2</v>
      </c>
      <c r="AN303" s="9"/>
      <c r="AO303" s="10"/>
      <c r="AP303" s="11"/>
      <c r="AQ303" s="12"/>
    </row>
    <row r="304" spans="1:43" ht="15" customHeight="1" x14ac:dyDescent="0.25">
      <c r="A304">
        <v>2014</v>
      </c>
      <c r="B304" t="s">
        <v>256</v>
      </c>
      <c r="C304" t="s">
        <v>70</v>
      </c>
      <c r="D304" t="s">
        <v>257</v>
      </c>
      <c r="E304" s="4">
        <v>73.38</v>
      </c>
      <c r="F304" s="4">
        <v>326</v>
      </c>
      <c r="G304" s="4">
        <v>5.08</v>
      </c>
      <c r="H304" s="5">
        <f>(STANDARDIZE(G304,$G$307,$G$308))*-1</f>
        <v>-1.0915194839871432</v>
      </c>
      <c r="I304" s="4">
        <v>28</v>
      </c>
      <c r="J304" s="5">
        <f>(STANDARDIZE(I304,$I$307,$I$308))</f>
        <v>1.1341372669072474</v>
      </c>
      <c r="K304" s="4">
        <v>28.5</v>
      </c>
      <c r="L304" s="5">
        <f>STANDARDIZE(K304,$K$307,$K$308)</f>
        <v>-0.9358622318159624</v>
      </c>
      <c r="M304" s="4">
        <v>99</v>
      </c>
      <c r="N304" s="4">
        <f>(STANDARDIZE(M304,$M$307,$M$308))</f>
        <v>-1.7211285405012196</v>
      </c>
      <c r="O304" s="4">
        <v>4.71</v>
      </c>
      <c r="P304" s="5">
        <f>(STANDARDIZE(O304,$O$307,$O$308))*-1</f>
        <v>-1.3824269716399591</v>
      </c>
      <c r="Q304" s="4">
        <v>7.93</v>
      </c>
      <c r="R304" s="5">
        <f>(STANDARDIZE(Q304,$Q$307,$Q$308))*-1</f>
        <v>-1.6875701129250982</v>
      </c>
      <c r="S304" s="5">
        <f t="shared" si="105"/>
        <v>-5.6843700739621355</v>
      </c>
      <c r="T304" s="5">
        <f t="shared" si="94"/>
        <v>-0.94739501232702261</v>
      </c>
      <c r="AN304" s="6"/>
      <c r="AO304" s="10"/>
      <c r="AP304" s="11"/>
      <c r="AQ304" s="12"/>
    </row>
    <row r="305" spans="1:23" ht="15" customHeight="1" x14ac:dyDescent="0.25">
      <c r="A305">
        <v>2014</v>
      </c>
      <c r="B305" t="s">
        <v>294</v>
      </c>
      <c r="C305" t="s">
        <v>45</v>
      </c>
      <c r="D305" t="s">
        <v>20</v>
      </c>
      <c r="E305" s="4">
        <v>76.25</v>
      </c>
      <c r="F305" s="4">
        <v>308</v>
      </c>
      <c r="G305" s="4">
        <v>5.22</v>
      </c>
      <c r="H305" s="5">
        <f>(STANDARDIZE(G305,$G$307,$G$308))*-1</f>
        <v>-1.5794293973841027</v>
      </c>
      <c r="I305" s="4">
        <v>29</v>
      </c>
      <c r="J305" s="5">
        <f>(STANDARDIZE(I305,$I$307,$I$308))</f>
        <v>1.2809996508355115</v>
      </c>
      <c r="K305" s="4">
        <v>28</v>
      </c>
      <c r="L305" s="5">
        <f>STANDARDIZE(K305,$K$307,$K$308)</f>
        <v>-1.0481723304884121</v>
      </c>
      <c r="M305" s="4">
        <v>104</v>
      </c>
      <c r="N305" s="4">
        <f>(STANDARDIZE(M305,$M$307,$M$308))</f>
        <v>-1.1629593691905604</v>
      </c>
      <c r="O305" s="4">
        <v>4.59</v>
      </c>
      <c r="P305" s="5">
        <f>(STANDARDIZE(O305,$O$307,$O$308))*-1</f>
        <v>-0.89642596460775104</v>
      </c>
      <c r="Q305" s="4">
        <v>7.65</v>
      </c>
      <c r="R305" s="5">
        <f>(STANDARDIZE(Q305,$Q$307,$Q$308))*-1</f>
        <v>-0.99534787312423012</v>
      </c>
      <c r="S305" s="5">
        <f t="shared" si="105"/>
        <v>-4.4013352839595452</v>
      </c>
      <c r="T305" s="5">
        <f t="shared" si="94"/>
        <v>-0.73355588065992416</v>
      </c>
      <c r="U305" s="9">
        <v>1</v>
      </c>
      <c r="V305" s="24">
        <v>16</v>
      </c>
      <c r="W305" s="19">
        <f>RANK(V305,$V$2:$V608,1)</f>
        <v>16</v>
      </c>
    </row>
    <row r="307" spans="1:23" x14ac:dyDescent="0.25">
      <c r="E307" s="3">
        <f>AVERAGE(E2:E305)</f>
        <v>73.792269736842158</v>
      </c>
      <c r="F307" s="3">
        <f>AVERAGE(F2:F305)</f>
        <v>241.97039473684211</v>
      </c>
      <c r="G307" s="3">
        <f>AVERAGE(G2:G305)</f>
        <v>4.7668013468013459</v>
      </c>
      <c r="H307" s="3"/>
      <c r="I307" s="3">
        <f>AVERAGE(I2:I305)</f>
        <v>20.277551020408165</v>
      </c>
      <c r="J307" s="3"/>
      <c r="K307" s="3">
        <f>AVERAGE(K2:K305)</f>
        <v>32.66642066420664</v>
      </c>
      <c r="L307" s="3"/>
      <c r="M307" s="3">
        <f>AVERAGE(M2:M305)</f>
        <v>114.4176245210728</v>
      </c>
      <c r="N307" s="3"/>
      <c r="O307" s="3">
        <f>AVERAGE(O2:O305)</f>
        <v>4.3686607142857188</v>
      </c>
      <c r="P307" s="3"/>
      <c r="Q307" s="3">
        <f>AVERAGE(Q2:Q305)</f>
        <v>7.2473873873873851</v>
      </c>
    </row>
    <row r="308" spans="1:23" x14ac:dyDescent="0.25">
      <c r="E308" s="3">
        <f>_xlfn.STDEV.P(E2:E305)</f>
        <v>2.733513580180555</v>
      </c>
      <c r="F308" s="3">
        <f>_xlfn.STDEV.P(F2:F305)</f>
        <v>45.520409446312897</v>
      </c>
      <c r="G308" s="3">
        <f>_xlfn.STDEV.P(G2:G305)</f>
        <v>0.28693821575643375</v>
      </c>
      <c r="H308" s="3"/>
      <c r="I308" s="3">
        <f>_xlfn.STDEV.P(I2:I305)</f>
        <v>6.8090955168510447</v>
      </c>
      <c r="J308" s="3"/>
      <c r="K308" s="3">
        <f>_xlfn.STDEV.P(K2:K305)</f>
        <v>4.451959404454275</v>
      </c>
      <c r="L308" s="3"/>
      <c r="M308" s="3">
        <f>_xlfn.STDEV.P(M2:M305)</f>
        <v>8.9578576836468837</v>
      </c>
      <c r="N308" s="3"/>
      <c r="O308" s="3">
        <f>_xlfn.STDEV.P(O2:O305)</f>
        <v>0.24691306862260787</v>
      </c>
      <c r="P308" s="3"/>
      <c r="Q308" s="3">
        <f>_xlfn.STDEV.P(Q2:Q305)</f>
        <v>0.4044943717505336</v>
      </c>
    </row>
  </sheetData>
  <sortState ref="A2:T308">
    <sortCondition ref="B2:B308"/>
  </sortState>
  <conditionalFormatting sqref="S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P26" r:id="rId1" display="http://www.nfl.com/players/blakebortles/profile?id=BOR650964"/>
    <hyperlink ref="AP222" r:id="rId2" display="http://www.nfl.com/players/odellbeckham/profile?id=BEC573252"/>
    <hyperlink ref="AP17" r:id="rId3" display="http://www.nfl.com/players/austinseferian-jenkins/profile?id=SEF177981"/>
    <hyperlink ref="AP25" r:id="rId4" display="http://www.nfl.com/players/bishopsankey/profile?id=SAN746476"/>
    <hyperlink ref="AP24" r:id="rId5" display="http://www.nfl.com/players/billyturner/profile?id=TUR164810"/>
    <hyperlink ref="AP96" r:id="rId6" display="http://www.nfl.com/players/dezmensouthward/profile?id=SOU683214"/>
    <hyperlink ref="AP261" r:id="rId7" display="http://www.nfl.com/players/spencerlong/profile?id=LON548655"/>
    <hyperlink ref="AP95" r:id="rId8" display="http://www.nfl.com/players/dextermcdougle/profile?id=MCD753329"/>
    <hyperlink ref="AP36" r:id="rId9" display="http://www.nfl.com/players/bryanstork/profile?id=STO531806"/>
    <hyperlink ref="AP2" r:id="rId10" display="http://www.nfl.com/players/aaroncolvin/profile?id=COL801093"/>
    <hyperlink ref="AP292" r:id="rId11" display="http://www.nfl.com/players/waltaikens/profile?id=AIK288111"/>
    <hyperlink ref="AP33" r:id="rId12" display="http://www.nfl.com/players/brenturban/profile?id=URB226521"/>
    <hyperlink ref="AP182" r:id="rId13" display="http://www.nfl.com/players/kevinpamphile/profile?id=PAM490782"/>
    <hyperlink ref="AP18" r:id="rId14" display="http://www.nfl.com/players/averywilliamson/profile?id=WIL577995"/>
    <hyperlink ref="AP259" r:id="rId15" display="http://www.nfl.com/players/shaquillerichardson/profile?id=RIC618445"/>
    <hyperlink ref="AP104" r:id="rId16" display="http://www.nfl.com/players/edstinson/profile?id=STI638331"/>
    <hyperlink ref="AP5" r:id="rId17" display="http://www.nfl.com/players/aaronmurray/profile?id=MUR545474"/>
    <hyperlink ref="AP7" r:id="rId18" display="http://www.nfl.com/players/ajmccarron/profile?id=MCC176481"/>
    <hyperlink ref="AP208" r:id="rId19" display="http://www.nfl.com/players/marquisspruill/profile?id=SPR791190"/>
    <hyperlink ref="AP150" r:id="rId20" display="http://www.nfl.com/players/jordietripp/profile?id=TRI579306"/>
    <hyperlink ref="AP139" r:id="rId21" display="http://www.nfl.com/players/jimmystaten/profile?id=STA699522"/>
    <hyperlink ref="AP180" r:id="rId22" display="http://www.nfl.com/players/kennethacker/profile?id=ACK184395"/>
    <hyperlink ref="AP265" r:id="rId23" display="http://www.nfl.com/players/t.j.jones/profile?id=JON731255"/>
    <hyperlink ref="AP110" r:id="rId24" display="http://www.nfl.com/players/garrettscott/profile?id=SCO310222"/>
    <hyperlink ref="AP195" r:id="rId25" display="http://www.nfl.com/players/laurentduvernay-tardif/profile?id=DUV489970"/>
    <hyperlink ref="AP204" r:id="rId26" display="http://www.nfl.com/players/mariongrice/profile?id=GRI000785"/>
    <hyperlink ref="AP267" r:id="rId27" display="http://www.nfl.com/players/tavonrooks/profile?id=ROO116743"/>
    <hyperlink ref="AP12" r:id="rId28" display="http://www.nfl.com/players/andrewjackson/profile?id=JAC035265"/>
    <hyperlink ref="AP201" r:id="rId29" display="http://www.nfl.com/players/lukebowanko/profile?id=BOW016611"/>
    <hyperlink ref="AP107" r:id="rId30" display="http://www.nfl.com/players/ericpinkins/profile?id=PIN585405"/>
    <hyperlink ref="AP127" r:id="rId31" display="http://www.nfl.com/players/jayprosch/profile?id=PRO476929"/>
    <hyperlink ref="AP207" r:id="rId32" display="http://www.nfl.com/players/marquisflowers/profile?id=FLO457902"/>
    <hyperlink ref="AP109" r:id="rId33" display="http://www.nfl.com/players/garrettgilbert/profile?id=GIL072219"/>
    <hyperlink ref="AP100" r:id="rId34" display="http://www.nfl.com/players/drewhowell/profile?id=HOW545055"/>
    <hyperlink ref="AP270" r:id="rId35" display="http://www.nfl.com/players/tedbolser/profile?id=BOL580591"/>
    <hyperlink ref="AP230" r:id="rId36" display="http://www.nfl.com/players/randelljohnson/profile?id=JOH588257"/>
    <hyperlink ref="AP32" r:id="rId37" display="http://www.nfl.com/players/brandonwatts/profile?id=WAT686542"/>
    <hyperlink ref="AP20" r:id="rId38" display="http://www.nfl.com/players/beauallen/profile?id=ALL062169"/>
    <hyperlink ref="AP217" r:id="rId39" display="http://www.nfl.com/players/mitchellvandyk/profile?id=VAN490488"/>
    <hyperlink ref="AP187" r:id="rId40" display="http://www.nfl.com/players/kierosmall/profile?id=SMA680763"/>
    <hyperlink ref="AP302" r:id="rId41" display="http://www.nfl.com/players/zachhocker/profile?id=HOC440041"/>
    <hyperlink ref="AP220" r:id="rId42" display="http://www.nfl.com/players/natefreese/profile?id=FRE436108"/>
    <hyperlink ref="AP234" r:id="rId43" display="http://www.nfl.com/players/robblanchflower/profile?id=BLA646699"/>
    <hyperlink ref="AP21" r:id="rId44" display="http://www.nfl.com/players/bengardner/profile?id=GAR154652"/>
    <hyperlink ref="AP142" r:id="rId45" display="http://www.nfl.com/players/johnulrick/profile?id=ULR450541"/>
    <hyperlink ref="AP276" r:id="rId46" display="http://www.nfl.com/players/terrencefede/profile?id=FED152616"/>
    <hyperlink ref="AP260" r:id="rId47" display="http://www.nfl.com/players/shelbyharris/profile?id=HAR536152"/>
    <hyperlink ref="AP297" r:id="rId48" display="http://www.nfl.com/players/willsmith/profile?id=SMI803880"/>
    <hyperlink ref="AP121" r:id="rId49" display="http://www.nfl.com/players/jameswright/profile?id=WRI346086"/>
    <hyperlink ref="AP50" r:id="rId50" display="http://www.nfl.com/players/christianbryant/profile?id=BRY311774"/>
    <hyperlink ref="AP54" r:id="rId51" display="http://www.nfl.com/players/coreynelson/profile?id=NEL185148"/>
    <hyperlink ref="AP287" r:id="rId52" display="http://www.nfl.com/players/treymillard/profile?id=MIL100731"/>
    <hyperlink ref="AP89" r:id="rId53" display="http://www.nfl.com/players/demetriusrhaney/profile?id=RHA444955"/>
    <hyperlink ref="AP178" r:id="rId54" display="http://www.nfl.com/players/kenbishop/profile?id=BIS508098"/>
    <hyperlink ref="AP198" r:id="rId55" display="http://www.nfl.com/players/lonnieballentine/profile?id=BAL69401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"/>
  <sheetViews>
    <sheetView zoomScale="55" zoomScaleNormal="55" workbookViewId="0">
      <selection activeCell="S61" sqref="S61"/>
    </sheetView>
  </sheetViews>
  <sheetFormatPr defaultRowHeight="15" x14ac:dyDescent="0.25"/>
  <cols>
    <col min="1" max="1" width="1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206</v>
      </c>
      <c r="B3" s="15" t="s">
        <v>208</v>
      </c>
      <c r="C3" s="15">
        <v>75</v>
      </c>
      <c r="D3" s="15">
        <v>258</v>
      </c>
      <c r="E3" s="15">
        <v>4.91</v>
      </c>
      <c r="F3" s="15">
        <v>-0.49905744629083415</v>
      </c>
      <c r="G3" s="15"/>
      <c r="H3" s="15"/>
      <c r="I3" s="15">
        <v>29</v>
      </c>
      <c r="J3" s="15">
        <v>-0.82355213314351261</v>
      </c>
      <c r="K3" s="15"/>
      <c r="L3" s="15"/>
      <c r="M3" s="15"/>
      <c r="N3" s="15"/>
      <c r="O3" s="15"/>
      <c r="P3" s="15"/>
      <c r="Q3" s="15">
        <v>-1.3226095794343466</v>
      </c>
      <c r="R3" s="15">
        <v>-0.66130478971717332</v>
      </c>
      <c r="S3" s="15"/>
      <c r="T3" s="15"/>
      <c r="U3" s="15"/>
      <c r="V3" s="27"/>
      <c r="W3" s="15"/>
      <c r="X3" s="15"/>
      <c r="Y3" s="15"/>
      <c r="Z3" s="15"/>
      <c r="AA3" s="15">
        <v>0</v>
      </c>
      <c r="AB3" s="15" t="s">
        <v>815</v>
      </c>
      <c r="AC3" s="27"/>
      <c r="AD3" s="15"/>
      <c r="AE3" s="15"/>
      <c r="AF3" s="15"/>
      <c r="AG3" s="15"/>
      <c r="AH3" s="15">
        <v>0</v>
      </c>
      <c r="AI3" s="15" t="s">
        <v>815</v>
      </c>
      <c r="AJ3" s="27"/>
      <c r="AK3" s="15"/>
      <c r="AL3" s="15"/>
      <c r="AM3" s="15"/>
      <c r="AN3" s="15"/>
      <c r="AO3" s="15">
        <v>0</v>
      </c>
      <c r="AP3" s="15" t="s">
        <v>815</v>
      </c>
      <c r="AQ3" s="27"/>
      <c r="AR3" s="15"/>
      <c r="AS3" s="15"/>
      <c r="AT3" s="15"/>
      <c r="AU3" s="15"/>
      <c r="AV3" s="15">
        <v>0</v>
      </c>
      <c r="AW3" s="15" t="s">
        <v>815</v>
      </c>
    </row>
    <row r="4" spans="1:50" x14ac:dyDescent="0.25">
      <c r="A4" s="15" t="s">
        <v>287</v>
      </c>
      <c r="B4" s="15" t="s">
        <v>288</v>
      </c>
      <c r="C4" s="15">
        <v>74.5</v>
      </c>
      <c r="D4" s="15">
        <v>216</v>
      </c>
      <c r="E4" s="15">
        <v>4.8899999999999997</v>
      </c>
      <c r="F4" s="15">
        <v>-0.42935603009126672</v>
      </c>
      <c r="G4" s="15"/>
      <c r="H4" s="15"/>
      <c r="I4" s="15">
        <v>27</v>
      </c>
      <c r="J4" s="15">
        <v>-1.2727925278333114</v>
      </c>
      <c r="K4" s="15"/>
      <c r="L4" s="15"/>
      <c r="M4" s="15"/>
      <c r="N4" s="15"/>
      <c r="O4" s="15"/>
      <c r="P4" s="15"/>
      <c r="Q4" s="15">
        <v>-1.7021485579245781</v>
      </c>
      <c r="R4" s="15">
        <v>-0.85107427896228904</v>
      </c>
      <c r="S4" s="15"/>
      <c r="T4" s="15"/>
      <c r="U4" s="15"/>
      <c r="V4" s="27"/>
      <c r="W4" s="15"/>
      <c r="X4" s="15"/>
      <c r="Y4" s="15"/>
      <c r="Z4" s="15"/>
      <c r="AA4" s="15">
        <v>0</v>
      </c>
      <c r="AB4" s="15" t="s">
        <v>815</v>
      </c>
      <c r="AC4" s="27"/>
      <c r="AD4" s="15"/>
      <c r="AE4" s="15"/>
      <c r="AF4" s="15"/>
      <c r="AG4" s="15"/>
      <c r="AH4" s="15">
        <v>0</v>
      </c>
      <c r="AI4" s="15" t="s">
        <v>815</v>
      </c>
      <c r="AJ4" s="27"/>
      <c r="AK4" s="15"/>
      <c r="AL4" s="15"/>
      <c r="AM4" s="15"/>
      <c r="AN4" s="15"/>
      <c r="AO4" s="15">
        <v>0</v>
      </c>
      <c r="AP4" s="15" t="s">
        <v>815</v>
      </c>
      <c r="AQ4" s="27"/>
      <c r="AR4" s="15"/>
      <c r="AS4" s="15"/>
      <c r="AT4" s="15"/>
      <c r="AU4" s="15"/>
      <c r="AV4" s="15">
        <v>0</v>
      </c>
      <c r="AW4" s="15" t="s">
        <v>815</v>
      </c>
    </row>
    <row r="5" spans="1:50" x14ac:dyDescent="0.25">
      <c r="A5" s="15" t="s">
        <v>327</v>
      </c>
      <c r="B5" s="15" t="s">
        <v>288</v>
      </c>
      <c r="C5" s="15">
        <v>76</v>
      </c>
      <c r="D5" s="15">
        <v>220</v>
      </c>
      <c r="E5" s="15">
        <v>4.6399999999999997</v>
      </c>
      <c r="F5" s="15">
        <v>0.44191167240330587</v>
      </c>
      <c r="G5" s="15">
        <v>23</v>
      </c>
      <c r="H5" s="15">
        <v>0.39982534726592694</v>
      </c>
      <c r="I5" s="15">
        <v>30.5</v>
      </c>
      <c r="J5" s="15">
        <v>-0.48662183712616358</v>
      </c>
      <c r="K5" s="15"/>
      <c r="L5" s="15"/>
      <c r="M5" s="15"/>
      <c r="N5" s="15"/>
      <c r="O5" s="15"/>
      <c r="P5" s="15"/>
      <c r="Q5" s="15">
        <v>0.35511518254306929</v>
      </c>
      <c r="R5" s="15">
        <v>0.11837172751435643</v>
      </c>
      <c r="S5" s="15">
        <v>6</v>
      </c>
      <c r="T5" s="15">
        <v>191</v>
      </c>
      <c r="U5" s="15">
        <v>171</v>
      </c>
      <c r="V5" s="27"/>
      <c r="W5" s="15">
        <v>16</v>
      </c>
      <c r="X5" s="15">
        <v>0</v>
      </c>
      <c r="Y5" s="15">
        <v>0</v>
      </c>
      <c r="Z5" s="15">
        <v>129</v>
      </c>
      <c r="AA5" s="15">
        <v>129</v>
      </c>
      <c r="AB5" s="15">
        <v>8.0625</v>
      </c>
      <c r="AC5" s="27"/>
      <c r="AD5" s="15">
        <v>15</v>
      </c>
      <c r="AE5" s="15">
        <v>0</v>
      </c>
      <c r="AF5" s="15">
        <v>0</v>
      </c>
      <c r="AG5" s="15">
        <v>135</v>
      </c>
      <c r="AH5" s="15">
        <v>135</v>
      </c>
      <c r="AI5" s="15">
        <v>9</v>
      </c>
      <c r="AJ5" s="27"/>
      <c r="AK5" s="15">
        <v>16</v>
      </c>
      <c r="AL5" s="15">
        <v>0</v>
      </c>
      <c r="AM5" s="15">
        <v>0</v>
      </c>
      <c r="AN5" s="15">
        <v>126</v>
      </c>
      <c r="AO5" s="15">
        <v>126</v>
      </c>
      <c r="AP5" s="15">
        <v>7.875</v>
      </c>
      <c r="AQ5" s="27"/>
      <c r="AR5" s="15">
        <v>16</v>
      </c>
      <c r="AS5" s="15">
        <v>0</v>
      </c>
      <c r="AT5" s="15">
        <v>0</v>
      </c>
      <c r="AU5" s="15">
        <v>142</v>
      </c>
      <c r="AV5" s="15">
        <v>142</v>
      </c>
      <c r="AW5" s="15">
        <v>8.875</v>
      </c>
    </row>
    <row r="7" spans="1:50" x14ac:dyDescent="0.25">
      <c r="B7" s="15" t="s">
        <v>818</v>
      </c>
      <c r="C7" s="3">
        <f>AVERAGE(C3:C5)</f>
        <v>75.166666666666671</v>
      </c>
      <c r="D7" s="3">
        <f t="shared" ref="D7:J7" si="0">AVERAGE(D3:D5)</f>
        <v>231.33333333333334</v>
      </c>
      <c r="E7" s="3">
        <f t="shared" si="0"/>
        <v>4.8133333333333335</v>
      </c>
      <c r="F7" s="3">
        <f t="shared" si="0"/>
        <v>-0.16216726799293166</v>
      </c>
      <c r="G7" s="3">
        <f t="shared" si="0"/>
        <v>23</v>
      </c>
      <c r="H7" s="3">
        <f t="shared" si="0"/>
        <v>0.39982534726592694</v>
      </c>
      <c r="I7" s="3">
        <f t="shared" si="0"/>
        <v>28.833333333333332</v>
      </c>
      <c r="J7" s="3">
        <f t="shared" si="0"/>
        <v>-0.86098883270099591</v>
      </c>
      <c r="K7" s="3"/>
      <c r="L7" s="3"/>
      <c r="M7" s="3"/>
      <c r="N7" s="3"/>
      <c r="O7" s="3"/>
      <c r="P7" s="3"/>
    </row>
    <row r="8" spans="1:50" x14ac:dyDescent="0.25">
      <c r="B8" s="15" t="s">
        <v>819</v>
      </c>
      <c r="C8" s="3">
        <f>_xlfn.STDEV.P(C3:C5)</f>
        <v>0.62360956446232352</v>
      </c>
      <c r="D8" s="3">
        <f t="shared" ref="D8:J8" si="1">_xlfn.STDEV.P(D3:D5)</f>
        <v>18.926759422104521</v>
      </c>
      <c r="E8" s="3">
        <f t="shared" si="1"/>
        <v>0.12283683848458864</v>
      </c>
      <c r="F8" s="3">
        <f t="shared" si="1"/>
        <v>0.4280950801926578</v>
      </c>
      <c r="G8" s="3">
        <f t="shared" si="1"/>
        <v>0</v>
      </c>
      <c r="H8" s="3">
        <f t="shared" si="1"/>
        <v>0</v>
      </c>
      <c r="I8" s="3">
        <f t="shared" si="1"/>
        <v>1.4337208778404378</v>
      </c>
      <c r="J8" s="3">
        <f t="shared" si="1"/>
        <v>0.32204266651802138</v>
      </c>
      <c r="K8" s="3"/>
      <c r="L8" s="3"/>
      <c r="M8" s="3"/>
      <c r="N8" s="3"/>
      <c r="O8" s="3"/>
      <c r="P8" s="3"/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21"/>
  <sheetViews>
    <sheetView zoomScale="55" zoomScaleNormal="55" workbookViewId="0">
      <selection activeCell="N54" sqref="N54"/>
    </sheetView>
  </sheetViews>
  <sheetFormatPr defaultRowHeight="15" x14ac:dyDescent="0.25"/>
  <cols>
    <col min="1" max="1" width="23.710937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270</v>
      </c>
      <c r="B3" s="15" t="s">
        <v>13</v>
      </c>
      <c r="C3" s="15">
        <v>74.38</v>
      </c>
      <c r="D3" s="15">
        <v>252</v>
      </c>
      <c r="E3" s="15">
        <v>4.5</v>
      </c>
      <c r="F3" s="15">
        <v>0.92982158580026542</v>
      </c>
      <c r="G3" s="15">
        <v>20</v>
      </c>
      <c r="H3" s="15">
        <v>-4.0761804518865366E-2</v>
      </c>
      <c r="I3" s="15">
        <v>34</v>
      </c>
      <c r="J3" s="15">
        <v>0.29954885358098426</v>
      </c>
      <c r="K3" s="15">
        <v>127</v>
      </c>
      <c r="L3" s="15">
        <v>1.4046188188384707</v>
      </c>
      <c r="M3" s="15"/>
      <c r="N3" s="15"/>
      <c r="O3" s="15"/>
      <c r="P3" s="15"/>
      <c r="Q3" s="15">
        <v>2.5932274537008553</v>
      </c>
      <c r="R3" s="15">
        <v>0.64830686342521382</v>
      </c>
      <c r="S3" s="15"/>
      <c r="T3" s="15"/>
      <c r="U3" s="15"/>
      <c r="V3" s="27"/>
      <c r="W3" s="15"/>
      <c r="X3" s="15"/>
      <c r="Y3" s="15"/>
      <c r="Z3" s="15"/>
      <c r="AA3" s="15">
        <v>0</v>
      </c>
      <c r="AB3" s="15" t="s">
        <v>815</v>
      </c>
      <c r="AC3" s="27"/>
      <c r="AD3" s="15"/>
      <c r="AE3" s="15"/>
      <c r="AF3" s="15"/>
      <c r="AG3" s="15"/>
      <c r="AH3" s="15">
        <v>0</v>
      </c>
      <c r="AI3" s="15" t="s">
        <v>815</v>
      </c>
      <c r="AJ3" s="27"/>
      <c r="AK3" s="15"/>
      <c r="AL3" s="15"/>
      <c r="AM3" s="15"/>
      <c r="AN3" s="15"/>
      <c r="AO3" s="15">
        <v>0</v>
      </c>
      <c r="AP3" s="15" t="s">
        <v>815</v>
      </c>
      <c r="AQ3" s="27"/>
      <c r="AR3" s="15"/>
      <c r="AS3" s="15"/>
      <c r="AT3" s="15"/>
      <c r="AU3" s="15"/>
      <c r="AV3" s="15">
        <v>0</v>
      </c>
      <c r="AW3" s="15" t="s">
        <v>815</v>
      </c>
    </row>
    <row r="4" spans="1:50" x14ac:dyDescent="0.25">
      <c r="A4" s="15" t="s">
        <v>281</v>
      </c>
      <c r="B4" s="15" t="s">
        <v>13</v>
      </c>
      <c r="C4" s="15">
        <v>76.63</v>
      </c>
      <c r="D4" s="15">
        <v>258</v>
      </c>
      <c r="E4" s="15">
        <v>4.82</v>
      </c>
      <c r="F4" s="15">
        <v>-0.1854010733927885</v>
      </c>
      <c r="G4" s="15">
        <v>28</v>
      </c>
      <c r="H4" s="15">
        <v>1.1341372669072474</v>
      </c>
      <c r="I4" s="15">
        <v>29.5</v>
      </c>
      <c r="J4" s="15">
        <v>-0.71124203447106293</v>
      </c>
      <c r="K4" s="15">
        <v>115</v>
      </c>
      <c r="L4" s="15">
        <v>6.5012807692889168E-2</v>
      </c>
      <c r="M4" s="15">
        <v>4.3499999999999996</v>
      </c>
      <c r="N4" s="15">
        <v>7.5576049456665031E-2</v>
      </c>
      <c r="O4" s="15">
        <v>7.38</v>
      </c>
      <c r="P4" s="15">
        <v>-0.3278478561733903</v>
      </c>
      <c r="Q4" s="15">
        <v>5.023516001955991E-2</v>
      </c>
      <c r="R4" s="15">
        <v>8.3725266699266523E-3</v>
      </c>
      <c r="S4" s="15">
        <v>5</v>
      </c>
      <c r="T4" s="15">
        <v>155</v>
      </c>
      <c r="U4" s="15">
        <v>145</v>
      </c>
      <c r="V4" s="27"/>
      <c r="W4" s="15"/>
      <c r="X4" s="15"/>
      <c r="Y4" s="15"/>
      <c r="Z4" s="15"/>
      <c r="AA4" s="15">
        <v>0</v>
      </c>
      <c r="AB4" s="15" t="s">
        <v>815</v>
      </c>
      <c r="AC4" s="27"/>
      <c r="AD4" s="15"/>
      <c r="AE4" s="15"/>
      <c r="AF4" s="15"/>
      <c r="AG4" s="15"/>
      <c r="AH4" s="15">
        <v>0</v>
      </c>
      <c r="AI4" s="15" t="s">
        <v>815</v>
      </c>
      <c r="AJ4" s="27"/>
      <c r="AK4" s="15"/>
      <c r="AL4" s="15"/>
      <c r="AM4" s="15"/>
      <c r="AN4" s="15"/>
      <c r="AO4" s="15">
        <v>0</v>
      </c>
      <c r="AP4" s="15" t="s">
        <v>815</v>
      </c>
      <c r="AQ4" s="27"/>
      <c r="AR4" s="15"/>
      <c r="AS4" s="15"/>
      <c r="AT4" s="15"/>
      <c r="AU4" s="15"/>
      <c r="AV4" s="15">
        <v>0</v>
      </c>
      <c r="AW4" s="15" t="s">
        <v>815</v>
      </c>
    </row>
    <row r="5" spans="1:50" x14ac:dyDescent="0.25">
      <c r="A5" s="15" t="s">
        <v>370</v>
      </c>
      <c r="B5" s="15" t="s">
        <v>13</v>
      </c>
      <c r="C5" s="15">
        <v>77.5</v>
      </c>
      <c r="D5" s="15">
        <v>262</v>
      </c>
      <c r="E5" s="15">
        <v>4.75</v>
      </c>
      <c r="F5" s="15">
        <v>5.8553883305692812E-2</v>
      </c>
      <c r="G5" s="15">
        <v>20</v>
      </c>
      <c r="H5" s="15">
        <v>-4.0761804518865366E-2</v>
      </c>
      <c r="I5" s="15"/>
      <c r="J5" s="15"/>
      <c r="K5" s="15"/>
      <c r="L5" s="15"/>
      <c r="M5" s="15"/>
      <c r="N5" s="15"/>
      <c r="O5" s="15"/>
      <c r="P5" s="15"/>
      <c r="Q5" s="15">
        <v>1.7792078786827446E-2</v>
      </c>
      <c r="R5" s="15">
        <v>8.8960393934137232E-3</v>
      </c>
      <c r="S5" s="15"/>
      <c r="T5" s="15"/>
      <c r="U5" s="15"/>
      <c r="V5" s="27"/>
      <c r="W5" s="15">
        <v>9</v>
      </c>
      <c r="X5" s="15">
        <v>449</v>
      </c>
      <c r="Y5" s="15">
        <v>0</v>
      </c>
      <c r="Z5" s="15">
        <v>0</v>
      </c>
      <c r="AA5" s="15">
        <v>449</v>
      </c>
      <c r="AB5" s="15">
        <v>49.888888888888886</v>
      </c>
      <c r="AC5" s="27"/>
      <c r="AD5" s="15">
        <v>7</v>
      </c>
      <c r="AE5" s="15">
        <v>214</v>
      </c>
      <c r="AF5" s="15">
        <v>0</v>
      </c>
      <c r="AG5" s="15">
        <v>1</v>
      </c>
      <c r="AH5" s="15">
        <v>215</v>
      </c>
      <c r="AI5" s="15">
        <v>30.714285714285715</v>
      </c>
      <c r="AJ5" s="27"/>
      <c r="AK5" s="15">
        <v>9</v>
      </c>
      <c r="AL5" s="15">
        <v>138</v>
      </c>
      <c r="AM5" s="15">
        <v>0</v>
      </c>
      <c r="AN5" s="15">
        <v>6</v>
      </c>
      <c r="AO5" s="15">
        <v>144</v>
      </c>
      <c r="AP5" s="15">
        <v>16</v>
      </c>
      <c r="AQ5" s="27"/>
      <c r="AR5" s="15">
        <v>13</v>
      </c>
      <c r="AS5" s="15">
        <v>653</v>
      </c>
      <c r="AT5" s="15">
        <v>0</v>
      </c>
      <c r="AU5" s="15">
        <v>12</v>
      </c>
      <c r="AV5" s="15">
        <v>665</v>
      </c>
      <c r="AW5" s="15">
        <v>51.153846153846153</v>
      </c>
    </row>
    <row r="6" spans="1:50" x14ac:dyDescent="0.25">
      <c r="A6" s="15" t="s">
        <v>160</v>
      </c>
      <c r="B6" s="15" t="s">
        <v>13</v>
      </c>
      <c r="C6" s="15">
        <v>77.5</v>
      </c>
      <c r="D6" s="15">
        <v>265</v>
      </c>
      <c r="E6" s="15">
        <v>4.76</v>
      </c>
      <c r="F6" s="15">
        <v>2.3703175205910653E-2</v>
      </c>
      <c r="G6" s="15">
        <v>25</v>
      </c>
      <c r="H6" s="15">
        <v>0.69355011512245512</v>
      </c>
      <c r="I6" s="15">
        <v>31.5</v>
      </c>
      <c r="J6" s="15">
        <v>-0.26200163978126417</v>
      </c>
      <c r="K6" s="15">
        <v>115</v>
      </c>
      <c r="L6" s="15">
        <v>6.5012807692889168E-2</v>
      </c>
      <c r="M6" s="15">
        <v>4.26</v>
      </c>
      <c r="N6" s="15">
        <v>0.44007680473082011</v>
      </c>
      <c r="O6" s="15">
        <v>7.1</v>
      </c>
      <c r="P6" s="15">
        <v>0.36437438362747998</v>
      </c>
      <c r="Q6" s="15">
        <v>1.3247156465982908</v>
      </c>
      <c r="R6" s="15">
        <v>0.22078594109971514</v>
      </c>
      <c r="S6" s="15">
        <v>3</v>
      </c>
      <c r="T6" s="15">
        <v>65</v>
      </c>
      <c r="U6" s="15">
        <v>64</v>
      </c>
      <c r="V6" s="27"/>
      <c r="W6" s="15">
        <v>15</v>
      </c>
      <c r="X6" s="15">
        <v>472</v>
      </c>
      <c r="Y6" s="15">
        <v>0</v>
      </c>
      <c r="Z6" s="15">
        <v>97</v>
      </c>
      <c r="AA6" s="15">
        <v>569</v>
      </c>
      <c r="AB6" s="15">
        <v>37.93333333333333</v>
      </c>
      <c r="AC6" s="27"/>
      <c r="AD6" s="15">
        <v>16</v>
      </c>
      <c r="AE6" s="15">
        <v>649</v>
      </c>
      <c r="AF6" s="15">
        <v>0</v>
      </c>
      <c r="AG6" s="15">
        <v>116</v>
      </c>
      <c r="AH6" s="15">
        <v>765</v>
      </c>
      <c r="AI6" s="15">
        <v>47.8125</v>
      </c>
      <c r="AJ6" s="27"/>
      <c r="AK6" s="15">
        <v>15</v>
      </c>
      <c r="AL6" s="15">
        <v>677</v>
      </c>
      <c r="AM6" s="15">
        <v>0</v>
      </c>
      <c r="AN6" s="15">
        <v>15</v>
      </c>
      <c r="AO6" s="15">
        <v>692</v>
      </c>
      <c r="AP6" s="15">
        <v>46.133333333333333</v>
      </c>
      <c r="AQ6" s="27"/>
      <c r="AR6" s="15">
        <v>5</v>
      </c>
      <c r="AS6" s="15">
        <v>229</v>
      </c>
      <c r="AT6" s="15">
        <v>0</v>
      </c>
      <c r="AU6" s="15">
        <v>0</v>
      </c>
      <c r="AV6" s="15">
        <v>229</v>
      </c>
      <c r="AW6" s="15">
        <v>45.8</v>
      </c>
    </row>
    <row r="7" spans="1:50" x14ac:dyDescent="0.25">
      <c r="A7" s="15" t="s">
        <v>278</v>
      </c>
      <c r="B7" s="15" t="s">
        <v>13</v>
      </c>
      <c r="C7" s="15">
        <v>75.88</v>
      </c>
      <c r="D7" s="15">
        <v>242</v>
      </c>
      <c r="E7" s="15">
        <v>4.6100000000000003</v>
      </c>
      <c r="F7" s="15">
        <v>0.54646379670265233</v>
      </c>
      <c r="G7" s="15">
        <v>15</v>
      </c>
      <c r="H7" s="15">
        <v>-0.77507372416018583</v>
      </c>
      <c r="I7" s="15">
        <v>39</v>
      </c>
      <c r="J7" s="15">
        <v>1.4226498403054813</v>
      </c>
      <c r="K7" s="15">
        <v>127</v>
      </c>
      <c r="L7" s="15">
        <v>1.4046188188384707</v>
      </c>
      <c r="M7" s="15"/>
      <c r="N7" s="15"/>
      <c r="O7" s="15"/>
      <c r="P7" s="15"/>
      <c r="Q7" s="15">
        <v>2.5986587316864185</v>
      </c>
      <c r="R7" s="15">
        <v>0.64966468292160462</v>
      </c>
      <c r="S7" s="15"/>
      <c r="T7" s="15"/>
      <c r="U7" s="15"/>
      <c r="V7" s="27"/>
      <c r="W7" s="15"/>
      <c r="X7" s="15"/>
      <c r="Y7" s="15"/>
      <c r="Z7" s="15"/>
      <c r="AA7" s="15">
        <v>0</v>
      </c>
      <c r="AB7" s="15" t="s">
        <v>815</v>
      </c>
      <c r="AC7" s="27"/>
      <c r="AD7" s="15"/>
      <c r="AE7" s="15"/>
      <c r="AF7" s="15"/>
      <c r="AG7" s="15"/>
      <c r="AH7" s="15">
        <v>0</v>
      </c>
      <c r="AI7" s="15" t="s">
        <v>815</v>
      </c>
      <c r="AJ7" s="27"/>
      <c r="AK7" s="15"/>
      <c r="AL7" s="15"/>
      <c r="AM7" s="15"/>
      <c r="AN7" s="15"/>
      <c r="AO7" s="15">
        <v>0</v>
      </c>
      <c r="AP7" s="15" t="s">
        <v>815</v>
      </c>
      <c r="AQ7" s="27"/>
      <c r="AR7" s="15"/>
      <c r="AS7" s="15"/>
      <c r="AT7" s="15"/>
      <c r="AU7" s="15"/>
      <c r="AV7" s="15">
        <v>0</v>
      </c>
      <c r="AW7" s="15" t="s">
        <v>815</v>
      </c>
    </row>
    <row r="8" spans="1:50" x14ac:dyDescent="0.25">
      <c r="A8" s="15" t="s">
        <v>189</v>
      </c>
      <c r="B8" s="15" t="s">
        <v>13</v>
      </c>
      <c r="C8" s="15">
        <v>77.88</v>
      </c>
      <c r="D8" s="15">
        <v>260</v>
      </c>
      <c r="E8" s="15">
        <v>4.8899999999999997</v>
      </c>
      <c r="F8" s="15">
        <v>-0.42935603009126672</v>
      </c>
      <c r="G8" s="15"/>
      <c r="H8" s="15"/>
      <c r="I8" s="15">
        <v>33.5</v>
      </c>
      <c r="J8" s="15">
        <v>0.18723875490853459</v>
      </c>
      <c r="K8" s="15">
        <v>120</v>
      </c>
      <c r="L8" s="15">
        <v>0.6231819790035481</v>
      </c>
      <c r="M8" s="15">
        <v>4.4400000000000004</v>
      </c>
      <c r="N8" s="15">
        <v>-0.28892470581749369</v>
      </c>
      <c r="O8" s="15">
        <v>7.42</v>
      </c>
      <c r="P8" s="15">
        <v>-0.42673674757351465</v>
      </c>
      <c r="Q8" s="15">
        <v>-0.33459674957019236</v>
      </c>
      <c r="R8" s="15">
        <v>-6.6919349914038473E-2</v>
      </c>
      <c r="S8" s="15">
        <v>3</v>
      </c>
      <c r="T8" s="15">
        <v>99</v>
      </c>
      <c r="U8" s="15">
        <v>95</v>
      </c>
      <c r="V8" s="27"/>
      <c r="W8" s="15">
        <v>15</v>
      </c>
      <c r="X8" s="15">
        <v>370</v>
      </c>
      <c r="Y8" s="15">
        <v>0</v>
      </c>
      <c r="Z8" s="15">
        <v>120</v>
      </c>
      <c r="AA8" s="15">
        <v>490</v>
      </c>
      <c r="AB8" s="15">
        <v>32.666666666666664</v>
      </c>
      <c r="AC8" s="27"/>
      <c r="AD8" s="15">
        <v>10</v>
      </c>
      <c r="AE8" s="15">
        <v>519</v>
      </c>
      <c r="AF8" s="15">
        <v>0</v>
      </c>
      <c r="AG8" s="15">
        <v>45</v>
      </c>
      <c r="AH8" s="15">
        <v>564</v>
      </c>
      <c r="AI8" s="15">
        <v>56.4</v>
      </c>
      <c r="AJ8" s="27"/>
      <c r="AK8" s="15">
        <v>7</v>
      </c>
      <c r="AL8" s="15">
        <v>245</v>
      </c>
      <c r="AM8" s="15">
        <v>0</v>
      </c>
      <c r="AN8" s="15">
        <v>55</v>
      </c>
      <c r="AO8" s="15">
        <v>300</v>
      </c>
      <c r="AP8" s="15">
        <v>42.857142857142854</v>
      </c>
      <c r="AQ8" s="27"/>
      <c r="AR8" s="15"/>
      <c r="AS8" s="15"/>
      <c r="AT8" s="15"/>
      <c r="AU8" s="15"/>
      <c r="AV8" s="15">
        <v>0</v>
      </c>
      <c r="AW8" s="15" t="s">
        <v>815</v>
      </c>
    </row>
    <row r="9" spans="1:50" x14ac:dyDescent="0.25">
      <c r="A9" s="15" t="s">
        <v>140</v>
      </c>
      <c r="B9" s="15" t="s">
        <v>13</v>
      </c>
      <c r="C9" s="15">
        <v>76.38</v>
      </c>
      <c r="D9" s="15">
        <v>250</v>
      </c>
      <c r="E9" s="15">
        <v>4.5999999999999996</v>
      </c>
      <c r="F9" s="15">
        <v>0.58131450480243763</v>
      </c>
      <c r="G9" s="15">
        <v>24</v>
      </c>
      <c r="H9" s="15">
        <v>0.54668773119419101</v>
      </c>
      <c r="I9" s="15">
        <v>32</v>
      </c>
      <c r="J9" s="15">
        <v>-0.1496915411088145</v>
      </c>
      <c r="K9" s="15">
        <v>120</v>
      </c>
      <c r="L9" s="15">
        <v>0.6231819790035481</v>
      </c>
      <c r="M9" s="15"/>
      <c r="N9" s="15"/>
      <c r="O9" s="15"/>
      <c r="P9" s="15"/>
      <c r="Q9" s="15">
        <v>1.6014926738913622</v>
      </c>
      <c r="R9" s="15">
        <v>0.40037316847284055</v>
      </c>
      <c r="S9" s="15">
        <v>1</v>
      </c>
      <c r="T9" s="15">
        <v>10</v>
      </c>
      <c r="U9" s="15">
        <v>10</v>
      </c>
      <c r="V9" s="27"/>
      <c r="W9" s="15">
        <v>13</v>
      </c>
      <c r="X9" s="15">
        <v>445</v>
      </c>
      <c r="Y9" s="15">
        <v>0</v>
      </c>
      <c r="Z9" s="15">
        <v>104</v>
      </c>
      <c r="AA9" s="15">
        <v>549</v>
      </c>
      <c r="AB9" s="15">
        <v>42.230769230769234</v>
      </c>
      <c r="AC9" s="27"/>
      <c r="AD9" s="15">
        <v>14</v>
      </c>
      <c r="AE9" s="15">
        <v>613</v>
      </c>
      <c r="AF9" s="15">
        <v>0</v>
      </c>
      <c r="AG9" s="15">
        <v>9</v>
      </c>
      <c r="AH9" s="15">
        <v>622</v>
      </c>
      <c r="AI9" s="15">
        <v>44.428571428571431</v>
      </c>
      <c r="AJ9" s="27"/>
      <c r="AK9" s="15">
        <v>13</v>
      </c>
      <c r="AL9" s="15">
        <v>708</v>
      </c>
      <c r="AM9" s="15">
        <v>0</v>
      </c>
      <c r="AN9" s="15">
        <v>0</v>
      </c>
      <c r="AO9" s="15">
        <v>708</v>
      </c>
      <c r="AP9" s="15">
        <v>54.46153846153846</v>
      </c>
      <c r="AQ9" s="27"/>
      <c r="AR9" s="15">
        <v>16</v>
      </c>
      <c r="AS9" s="15">
        <v>549</v>
      </c>
      <c r="AT9" s="15">
        <v>0</v>
      </c>
      <c r="AU9" s="15">
        <v>0</v>
      </c>
      <c r="AV9" s="15">
        <v>549</v>
      </c>
      <c r="AW9" s="15">
        <v>34.3125</v>
      </c>
    </row>
    <row r="10" spans="1:50" x14ac:dyDescent="0.25">
      <c r="A10" s="15" t="s">
        <v>11</v>
      </c>
      <c r="B10" s="15" t="s">
        <v>13</v>
      </c>
      <c r="C10" s="15">
        <v>77.38</v>
      </c>
      <c r="D10" s="15">
        <v>265</v>
      </c>
      <c r="E10" s="15">
        <v>4.74</v>
      </c>
      <c r="F10" s="15">
        <v>9.3404591405474982E-2</v>
      </c>
      <c r="G10" s="15">
        <v>28</v>
      </c>
      <c r="H10" s="15">
        <v>1.1341372669072474</v>
      </c>
      <c r="I10" s="15">
        <v>33</v>
      </c>
      <c r="J10" s="15">
        <v>7.4928656236084898E-2</v>
      </c>
      <c r="K10" s="15">
        <v>116</v>
      </c>
      <c r="L10" s="15">
        <v>0.17664664195502094</v>
      </c>
      <c r="M10" s="15">
        <v>4.3</v>
      </c>
      <c r="N10" s="15">
        <v>0.27807646905341749</v>
      </c>
      <c r="O10" s="15">
        <v>7.42</v>
      </c>
      <c r="P10" s="15">
        <v>-0.42673674757351465</v>
      </c>
      <c r="Q10" s="15">
        <v>1.3304568779837311</v>
      </c>
      <c r="R10" s="15">
        <v>0.22174281299728851</v>
      </c>
      <c r="S10" s="15">
        <v>2</v>
      </c>
      <c r="T10" s="15">
        <v>49</v>
      </c>
      <c r="U10" s="15">
        <v>48</v>
      </c>
      <c r="V10" s="27"/>
      <c r="W10" s="15">
        <v>14</v>
      </c>
      <c r="X10" s="15">
        <v>372</v>
      </c>
      <c r="Y10" s="15">
        <v>0</v>
      </c>
      <c r="Z10" s="15">
        <v>45</v>
      </c>
      <c r="AA10" s="15">
        <v>417</v>
      </c>
      <c r="AB10" s="15">
        <v>29.785714285714285</v>
      </c>
      <c r="AC10" s="27"/>
      <c r="AD10" s="15"/>
      <c r="AE10" s="15"/>
      <c r="AF10" s="15"/>
      <c r="AG10" s="15"/>
      <c r="AH10" s="15">
        <v>0</v>
      </c>
      <c r="AI10" s="15" t="s">
        <v>815</v>
      </c>
      <c r="AJ10" s="27"/>
      <c r="AK10" s="15">
        <v>3</v>
      </c>
      <c r="AL10" s="15">
        <v>34</v>
      </c>
      <c r="AM10" s="15">
        <v>0</v>
      </c>
      <c r="AN10" s="15">
        <v>0</v>
      </c>
      <c r="AO10" s="15">
        <v>34</v>
      </c>
      <c r="AP10" s="15">
        <v>11.333333333333334</v>
      </c>
      <c r="AQ10" s="27"/>
      <c r="AR10" s="15"/>
      <c r="AS10" s="15"/>
      <c r="AT10" s="15"/>
      <c r="AU10" s="15"/>
      <c r="AV10" s="15">
        <v>0</v>
      </c>
      <c r="AW10" s="15" t="s">
        <v>815</v>
      </c>
    </row>
    <row r="11" spans="1:50" x14ac:dyDescent="0.25">
      <c r="A11" s="15" t="s">
        <v>319</v>
      </c>
      <c r="B11" s="15" t="s">
        <v>13</v>
      </c>
      <c r="C11" s="15">
        <v>76</v>
      </c>
      <c r="D11" s="15">
        <v>249</v>
      </c>
      <c r="E11" s="15">
        <v>4.79</v>
      </c>
      <c r="F11" s="15">
        <v>-8.0848949093438927E-2</v>
      </c>
      <c r="G11" s="15">
        <v>24</v>
      </c>
      <c r="H11" s="15">
        <v>0.54668773119419101</v>
      </c>
      <c r="I11" s="15">
        <v>33</v>
      </c>
      <c r="J11" s="15">
        <v>7.4928656236084898E-2</v>
      </c>
      <c r="K11" s="15">
        <v>113</v>
      </c>
      <c r="L11" s="15">
        <v>-0.15825486083137441</v>
      </c>
      <c r="M11" s="15">
        <v>4.2699999999999996</v>
      </c>
      <c r="N11" s="15">
        <v>0.39957672081147039</v>
      </c>
      <c r="O11" s="15">
        <v>7.18</v>
      </c>
      <c r="P11" s="15">
        <v>0.16659660082723135</v>
      </c>
      <c r="Q11" s="15">
        <v>0.94868589914416435</v>
      </c>
      <c r="R11" s="15">
        <v>0.15811431652402738</v>
      </c>
      <c r="S11" s="15"/>
      <c r="T11" s="15"/>
      <c r="U11" s="15"/>
      <c r="V11" s="27"/>
      <c r="W11" s="15"/>
      <c r="X11" s="15"/>
      <c r="Y11" s="15"/>
      <c r="Z11" s="15"/>
      <c r="AA11" s="15">
        <v>0</v>
      </c>
      <c r="AB11" s="15" t="s">
        <v>815</v>
      </c>
      <c r="AC11" s="27"/>
      <c r="AD11" s="15"/>
      <c r="AE11" s="15"/>
      <c r="AF11" s="15"/>
      <c r="AG11" s="15"/>
      <c r="AH11" s="15">
        <v>0</v>
      </c>
      <c r="AI11" s="15" t="s">
        <v>815</v>
      </c>
      <c r="AJ11" s="27"/>
      <c r="AK11" s="15"/>
      <c r="AL11" s="15"/>
      <c r="AM11" s="15"/>
      <c r="AN11" s="15"/>
      <c r="AO11" s="15">
        <v>0</v>
      </c>
      <c r="AP11" s="15" t="s">
        <v>815</v>
      </c>
      <c r="AQ11" s="27"/>
      <c r="AR11" s="15"/>
      <c r="AS11" s="15"/>
      <c r="AT11" s="15"/>
      <c r="AU11" s="15"/>
      <c r="AV11" s="15">
        <v>0</v>
      </c>
      <c r="AW11" s="15" t="s">
        <v>815</v>
      </c>
    </row>
    <row r="12" spans="1:50" x14ac:dyDescent="0.25">
      <c r="A12" s="15" t="s">
        <v>136</v>
      </c>
      <c r="B12" s="15" t="s">
        <v>13</v>
      </c>
      <c r="C12" s="15">
        <v>74.63</v>
      </c>
      <c r="D12" s="15">
        <v>268</v>
      </c>
      <c r="E12" s="15">
        <v>4.79</v>
      </c>
      <c r="F12" s="15">
        <v>-8.0848949093438927E-2</v>
      </c>
      <c r="G12" s="15">
        <v>35</v>
      </c>
      <c r="H12" s="15">
        <v>2.162173954405096</v>
      </c>
      <c r="I12" s="15"/>
      <c r="J12" s="15"/>
      <c r="K12" s="15"/>
      <c r="L12" s="15"/>
      <c r="M12" s="15"/>
      <c r="N12" s="15"/>
      <c r="O12" s="15"/>
      <c r="P12" s="15"/>
      <c r="Q12" s="15">
        <v>2.081325005311657</v>
      </c>
      <c r="R12" s="15">
        <v>1.0406625026558285</v>
      </c>
      <c r="S12" s="15"/>
      <c r="T12" s="15"/>
      <c r="U12" s="15"/>
      <c r="V12" s="27"/>
      <c r="W12" s="15"/>
      <c r="X12" s="15"/>
      <c r="Y12" s="15"/>
      <c r="Z12" s="15"/>
      <c r="AA12" s="15">
        <v>0</v>
      </c>
      <c r="AB12" s="15" t="s">
        <v>815</v>
      </c>
      <c r="AC12" s="27"/>
      <c r="AD12" s="15"/>
      <c r="AE12" s="15"/>
      <c r="AF12" s="15"/>
      <c r="AG12" s="15"/>
      <c r="AH12" s="15">
        <v>0</v>
      </c>
      <c r="AI12" s="15" t="s">
        <v>815</v>
      </c>
      <c r="AJ12" s="27"/>
      <c r="AK12" s="15"/>
      <c r="AL12" s="15"/>
      <c r="AM12" s="15"/>
      <c r="AN12" s="15"/>
      <c r="AO12" s="15">
        <v>0</v>
      </c>
      <c r="AP12" s="15" t="s">
        <v>815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321</v>
      </c>
      <c r="B13" s="15" t="s">
        <v>13</v>
      </c>
      <c r="C13" s="15">
        <v>77.88</v>
      </c>
      <c r="D13" s="15">
        <v>256</v>
      </c>
      <c r="E13" s="15">
        <v>4.93</v>
      </c>
      <c r="F13" s="15">
        <v>-0.56875886249039842</v>
      </c>
      <c r="G13" s="15">
        <v>18</v>
      </c>
      <c r="H13" s="15">
        <v>-0.33448657237539359</v>
      </c>
      <c r="I13" s="15">
        <v>32.5</v>
      </c>
      <c r="J13" s="15">
        <v>-3.7381442436364792E-2</v>
      </c>
      <c r="K13" s="15">
        <v>111</v>
      </c>
      <c r="L13" s="15">
        <v>-0.38152252935563802</v>
      </c>
      <c r="M13" s="15">
        <v>4.47</v>
      </c>
      <c r="N13" s="15">
        <v>-0.41042495757554298</v>
      </c>
      <c r="O13" s="15">
        <v>7.14</v>
      </c>
      <c r="P13" s="15">
        <v>0.26548549222735568</v>
      </c>
      <c r="Q13" s="15">
        <v>-1.467088872005982</v>
      </c>
      <c r="R13" s="15">
        <v>-0.24451481200099701</v>
      </c>
      <c r="S13" s="15"/>
      <c r="T13" s="15"/>
      <c r="U13" s="15"/>
      <c r="V13" s="27"/>
      <c r="W13" s="15"/>
      <c r="X13" s="15"/>
      <c r="Y13" s="15"/>
      <c r="Z13" s="15"/>
      <c r="AA13" s="15">
        <v>0</v>
      </c>
      <c r="AB13" s="15" t="s">
        <v>815</v>
      </c>
      <c r="AC13" s="27"/>
      <c r="AD13" s="15"/>
      <c r="AE13" s="15"/>
      <c r="AF13" s="15"/>
      <c r="AG13" s="15"/>
      <c r="AH13" s="15">
        <v>0</v>
      </c>
      <c r="AI13" s="15" t="s">
        <v>815</v>
      </c>
      <c r="AJ13" s="27"/>
      <c r="AK13" s="15"/>
      <c r="AL13" s="15"/>
      <c r="AM13" s="15"/>
      <c r="AN13" s="15"/>
      <c r="AO13" s="15">
        <v>0</v>
      </c>
      <c r="AP13" s="15" t="s">
        <v>815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238</v>
      </c>
      <c r="B14" s="15" t="s">
        <v>13</v>
      </c>
      <c r="C14" s="15">
        <v>77.75</v>
      </c>
      <c r="D14" s="15">
        <v>259</v>
      </c>
      <c r="E14" s="15">
        <v>4.8499999999999996</v>
      </c>
      <c r="F14" s="15">
        <v>-0.28995319769213501</v>
      </c>
      <c r="G14" s="15">
        <v>24</v>
      </c>
      <c r="H14" s="15">
        <v>0.54668773119419101</v>
      </c>
      <c r="I14" s="15">
        <v>35</v>
      </c>
      <c r="J14" s="15">
        <v>0.52416905092588373</v>
      </c>
      <c r="K14" s="15">
        <v>114</v>
      </c>
      <c r="L14" s="15">
        <v>-4.6621026569242628E-2</v>
      </c>
      <c r="M14" s="15">
        <v>4.5999999999999996</v>
      </c>
      <c r="N14" s="15">
        <v>-0.93692604852710082</v>
      </c>
      <c r="O14" s="15">
        <v>7.38</v>
      </c>
      <c r="P14" s="15">
        <v>-0.3278478561733903</v>
      </c>
      <c r="Q14" s="15">
        <v>-0.530491346841794</v>
      </c>
      <c r="R14" s="15">
        <v>-8.8415224473632328E-2</v>
      </c>
      <c r="S14" s="15"/>
      <c r="T14" s="15"/>
      <c r="U14" s="15"/>
      <c r="V14" s="27"/>
      <c r="W14" s="15">
        <v>1</v>
      </c>
      <c r="X14" s="15">
        <v>24</v>
      </c>
      <c r="Y14" s="15">
        <v>0</v>
      </c>
      <c r="Z14" s="15">
        <v>0</v>
      </c>
      <c r="AA14" s="15">
        <v>24</v>
      </c>
      <c r="AB14" s="15">
        <v>24</v>
      </c>
      <c r="AC14" s="27"/>
      <c r="AD14" s="15">
        <v>1</v>
      </c>
      <c r="AE14" s="15">
        <v>10</v>
      </c>
      <c r="AF14" s="15">
        <v>0</v>
      </c>
      <c r="AG14" s="15">
        <v>6</v>
      </c>
      <c r="AH14" s="15">
        <v>16</v>
      </c>
      <c r="AI14" s="15">
        <v>16</v>
      </c>
      <c r="AJ14" s="27"/>
      <c r="AK14" s="15"/>
      <c r="AL14" s="15"/>
      <c r="AM14" s="15"/>
      <c r="AN14" s="15"/>
      <c r="AO14" s="15">
        <v>0</v>
      </c>
      <c r="AP14" s="15" t="s">
        <v>815</v>
      </c>
      <c r="AQ14" s="27"/>
      <c r="AR14" s="15"/>
      <c r="AS14" s="15"/>
      <c r="AT14" s="15"/>
      <c r="AU14" s="15"/>
      <c r="AV14" s="15">
        <v>0</v>
      </c>
      <c r="AW14" s="15" t="s">
        <v>815</v>
      </c>
    </row>
    <row r="15" spans="1:50" x14ac:dyDescent="0.25">
      <c r="A15" s="15" t="s">
        <v>229</v>
      </c>
      <c r="B15" s="15" t="s">
        <v>13</v>
      </c>
      <c r="C15" s="15">
        <v>76.75</v>
      </c>
      <c r="D15" s="15">
        <v>269</v>
      </c>
      <c r="E15" s="15">
        <v>4.8899999999999997</v>
      </c>
      <c r="F15" s="15">
        <v>-0.42935603009126672</v>
      </c>
      <c r="G15" s="15">
        <v>15</v>
      </c>
      <c r="H15" s="15">
        <v>-0.77507372416018583</v>
      </c>
      <c r="I15" s="15"/>
      <c r="J15" s="15"/>
      <c r="K15" s="15"/>
      <c r="L15" s="15"/>
      <c r="M15" s="15"/>
      <c r="N15" s="15"/>
      <c r="O15" s="15"/>
      <c r="P15" s="15"/>
      <c r="Q15" s="15">
        <v>-1.2044297542514526</v>
      </c>
      <c r="R15" s="15">
        <v>-0.6022148771257263</v>
      </c>
      <c r="S15" s="15"/>
      <c r="T15" s="15"/>
      <c r="U15" s="15"/>
      <c r="V15" s="27"/>
      <c r="W15" s="15">
        <v>13</v>
      </c>
      <c r="X15" s="15">
        <v>146</v>
      </c>
      <c r="Y15" s="15">
        <v>0</v>
      </c>
      <c r="Z15" s="15">
        <v>46</v>
      </c>
      <c r="AA15" s="15">
        <v>192</v>
      </c>
      <c r="AB15" s="15">
        <v>14.76923076923077</v>
      </c>
      <c r="AC15" s="27"/>
      <c r="AD15" s="15">
        <v>11</v>
      </c>
      <c r="AE15" s="15">
        <v>95</v>
      </c>
      <c r="AF15" s="15">
        <v>0</v>
      </c>
      <c r="AG15" s="15">
        <v>162</v>
      </c>
      <c r="AH15" s="15">
        <v>257</v>
      </c>
      <c r="AI15" s="15">
        <v>23.363636363636363</v>
      </c>
      <c r="AJ15" s="27"/>
      <c r="AK15" s="15"/>
      <c r="AL15" s="15"/>
      <c r="AM15" s="15"/>
      <c r="AN15" s="15"/>
      <c r="AO15" s="15">
        <v>0</v>
      </c>
      <c r="AP15" s="15" t="s">
        <v>815</v>
      </c>
      <c r="AQ15" s="27"/>
      <c r="AR15" s="15"/>
      <c r="AS15" s="15"/>
      <c r="AT15" s="15"/>
      <c r="AU15" s="15"/>
      <c r="AV15" s="15">
        <v>0</v>
      </c>
      <c r="AW15" s="15" t="s">
        <v>815</v>
      </c>
    </row>
    <row r="16" spans="1:50" x14ac:dyDescent="0.25">
      <c r="A16" s="15" t="s">
        <v>362</v>
      </c>
      <c r="B16" s="15" t="s">
        <v>13</v>
      </c>
      <c r="C16" s="15">
        <v>76</v>
      </c>
      <c r="D16" s="15">
        <v>257</v>
      </c>
      <c r="E16" s="15">
        <v>4.87</v>
      </c>
      <c r="F16" s="15">
        <v>-0.35965461389170239</v>
      </c>
      <c r="G16" s="15">
        <v>16</v>
      </c>
      <c r="H16" s="15">
        <v>-0.62821134023192171</v>
      </c>
      <c r="I16" s="15">
        <v>31.5</v>
      </c>
      <c r="J16" s="15">
        <v>-0.26200163978126417</v>
      </c>
      <c r="K16" s="15">
        <v>115</v>
      </c>
      <c r="L16" s="15">
        <v>6.5012807692889168E-2</v>
      </c>
      <c r="M16" s="15">
        <v>4.47</v>
      </c>
      <c r="N16" s="15">
        <v>-0.41042495757554298</v>
      </c>
      <c r="O16" s="15">
        <v>7.23</v>
      </c>
      <c r="P16" s="15">
        <v>4.2985486577074281E-2</v>
      </c>
      <c r="Q16" s="15">
        <v>-1.5522942572104679</v>
      </c>
      <c r="R16" s="15">
        <v>-0.258715709535078</v>
      </c>
      <c r="S16" s="15">
        <v>3</v>
      </c>
      <c r="T16" s="15">
        <v>98</v>
      </c>
      <c r="U16" s="15">
        <v>94</v>
      </c>
      <c r="V16" s="27"/>
      <c r="W16" s="15">
        <v>16</v>
      </c>
      <c r="X16" s="15">
        <v>480</v>
      </c>
      <c r="Y16" s="15">
        <v>0</v>
      </c>
      <c r="Z16" s="15">
        <v>5</v>
      </c>
      <c r="AA16" s="15">
        <v>485</v>
      </c>
      <c r="AB16" s="15">
        <v>30.3125</v>
      </c>
      <c r="AC16" s="27"/>
      <c r="AD16" s="15">
        <v>16</v>
      </c>
      <c r="AE16" s="15">
        <v>799</v>
      </c>
      <c r="AF16" s="15">
        <v>0</v>
      </c>
      <c r="AG16" s="15">
        <v>53</v>
      </c>
      <c r="AH16" s="15">
        <v>852</v>
      </c>
      <c r="AI16" s="15">
        <v>53.25</v>
      </c>
      <c r="AJ16" s="27"/>
      <c r="AK16" s="15">
        <v>16</v>
      </c>
      <c r="AL16" s="15">
        <v>604</v>
      </c>
      <c r="AM16" s="15">
        <v>0</v>
      </c>
      <c r="AN16" s="15">
        <v>102</v>
      </c>
      <c r="AO16" s="15">
        <v>706</v>
      </c>
      <c r="AP16" s="15">
        <v>44.125</v>
      </c>
      <c r="AQ16" s="27"/>
      <c r="AR16" s="15">
        <v>15</v>
      </c>
      <c r="AS16" s="15">
        <v>305</v>
      </c>
      <c r="AT16" s="15">
        <v>0</v>
      </c>
      <c r="AU16" s="15">
        <v>108</v>
      </c>
      <c r="AV16" s="15">
        <v>413</v>
      </c>
      <c r="AW16" s="15">
        <v>27.533333333333335</v>
      </c>
    </row>
    <row r="17" spans="1:49" x14ac:dyDescent="0.25">
      <c r="A17" s="15" t="s">
        <v>324</v>
      </c>
      <c r="B17" s="15" t="s">
        <v>13</v>
      </c>
      <c r="C17" s="15">
        <v>78.5</v>
      </c>
      <c r="D17" s="15">
        <v>270</v>
      </c>
      <c r="E17" s="15">
        <v>4.84</v>
      </c>
      <c r="F17" s="15">
        <v>-0.25510248959235282</v>
      </c>
      <c r="G17" s="15">
        <v>27</v>
      </c>
      <c r="H17" s="15">
        <v>0.98727488297898336</v>
      </c>
      <c r="I17" s="15">
        <v>32</v>
      </c>
      <c r="J17" s="15">
        <v>-0.1496915411088145</v>
      </c>
      <c r="K17" s="15">
        <v>113</v>
      </c>
      <c r="L17" s="15">
        <v>-0.15825486083137441</v>
      </c>
      <c r="M17" s="15">
        <v>4.55</v>
      </c>
      <c r="N17" s="15">
        <v>-0.73442562893034835</v>
      </c>
      <c r="O17" s="15">
        <v>7.57</v>
      </c>
      <c r="P17" s="15">
        <v>-0.79757009032398141</v>
      </c>
      <c r="Q17" s="15">
        <v>-1.1077697278078882</v>
      </c>
      <c r="R17" s="15">
        <v>-0.18462828796798136</v>
      </c>
      <c r="S17" s="15">
        <v>2</v>
      </c>
      <c r="T17" s="15">
        <v>52</v>
      </c>
      <c r="U17" s="15">
        <v>51</v>
      </c>
      <c r="V17" s="27"/>
      <c r="W17" s="15">
        <v>7</v>
      </c>
      <c r="X17" s="15">
        <v>89</v>
      </c>
      <c r="Y17" s="15">
        <v>0</v>
      </c>
      <c r="Z17" s="15">
        <v>66</v>
      </c>
      <c r="AA17" s="15">
        <v>155</v>
      </c>
      <c r="AB17" s="15">
        <v>22.142857142857142</v>
      </c>
      <c r="AC17" s="27"/>
      <c r="AD17" s="15">
        <v>16</v>
      </c>
      <c r="AE17" s="15">
        <v>179</v>
      </c>
      <c r="AF17" s="15">
        <v>0</v>
      </c>
      <c r="AG17" s="15">
        <v>190</v>
      </c>
      <c r="AH17" s="15">
        <v>369</v>
      </c>
      <c r="AI17" s="15">
        <v>23.0625</v>
      </c>
      <c r="AJ17" s="27"/>
      <c r="AK17" s="15">
        <v>3</v>
      </c>
      <c r="AL17" s="15">
        <v>62</v>
      </c>
      <c r="AM17" s="15">
        <v>0</v>
      </c>
      <c r="AN17" s="15">
        <v>68</v>
      </c>
      <c r="AO17" s="15">
        <v>130</v>
      </c>
      <c r="AP17" s="15">
        <v>43.333333333333336</v>
      </c>
      <c r="AQ17" s="27"/>
      <c r="AR17" s="15">
        <v>15</v>
      </c>
      <c r="AS17" s="15">
        <v>414</v>
      </c>
      <c r="AT17" s="15">
        <v>0</v>
      </c>
      <c r="AU17" s="15">
        <v>96</v>
      </c>
      <c r="AV17" s="15">
        <v>510</v>
      </c>
      <c r="AW17" s="15">
        <v>34</v>
      </c>
    </row>
    <row r="18" spans="1:49" x14ac:dyDescent="0.25">
      <c r="A18" s="15" t="s">
        <v>193</v>
      </c>
      <c r="B18" s="15" t="s">
        <v>13</v>
      </c>
      <c r="C18" s="15">
        <v>76.25</v>
      </c>
      <c r="D18" s="15">
        <v>257</v>
      </c>
      <c r="E18" s="15">
        <v>4.76</v>
      </c>
      <c r="F18" s="15">
        <v>2.3703175205910653E-2</v>
      </c>
      <c r="G18" s="15"/>
      <c r="H18" s="15"/>
      <c r="I18" s="15">
        <v>26.1</v>
      </c>
      <c r="J18" s="15">
        <v>-1.4749507054437205</v>
      </c>
      <c r="K18" s="15">
        <v>112</v>
      </c>
      <c r="L18" s="15">
        <v>-0.26988869509350621</v>
      </c>
      <c r="M18" s="15"/>
      <c r="N18" s="15"/>
      <c r="O18" s="15"/>
      <c r="P18" s="15"/>
      <c r="Q18" s="15">
        <v>-1.721136225331316</v>
      </c>
      <c r="R18" s="15">
        <v>-0.57371207511043865</v>
      </c>
      <c r="S18" s="15"/>
      <c r="T18" s="15"/>
      <c r="U18" s="15"/>
      <c r="V18" s="27"/>
      <c r="W18" s="15"/>
      <c r="X18" s="15"/>
      <c r="Y18" s="15"/>
      <c r="Z18" s="15"/>
      <c r="AA18" s="15">
        <v>0</v>
      </c>
      <c r="AB18" s="15" t="s">
        <v>815</v>
      </c>
      <c r="AC18" s="27"/>
      <c r="AD18" s="15"/>
      <c r="AE18" s="15"/>
      <c r="AF18" s="15"/>
      <c r="AG18" s="15"/>
      <c r="AH18" s="15">
        <v>0</v>
      </c>
      <c r="AI18" s="15" t="s">
        <v>815</v>
      </c>
      <c r="AJ18" s="27"/>
      <c r="AK18" s="15">
        <v>13</v>
      </c>
      <c r="AL18" s="15">
        <v>197</v>
      </c>
      <c r="AM18" s="15">
        <v>0</v>
      </c>
      <c r="AN18" s="15">
        <v>67</v>
      </c>
      <c r="AO18" s="15">
        <v>264</v>
      </c>
      <c r="AP18" s="15">
        <v>20.307692307692307</v>
      </c>
      <c r="AQ18" s="27"/>
      <c r="AR18" s="15">
        <v>15</v>
      </c>
      <c r="AS18" s="15">
        <v>169</v>
      </c>
      <c r="AT18" s="15">
        <v>0</v>
      </c>
      <c r="AU18" s="15">
        <v>42</v>
      </c>
      <c r="AV18" s="15">
        <v>211</v>
      </c>
      <c r="AW18" s="15">
        <v>14.066666666666666</v>
      </c>
    </row>
    <row r="20" spans="1:49" x14ac:dyDescent="0.25">
      <c r="B20" s="15" t="s">
        <v>818</v>
      </c>
      <c r="C20" s="3">
        <f>AVERAGE(C3:C18)</f>
        <v>76.705624999999998</v>
      </c>
      <c r="D20" s="3">
        <f t="shared" ref="D20:P20" si="0">AVERAGE(D3:D18)</f>
        <v>258.6875</v>
      </c>
      <c r="E20" s="3">
        <f t="shared" si="0"/>
        <v>4.7743750000000009</v>
      </c>
      <c r="F20" s="3">
        <f t="shared" si="0"/>
        <v>-2.6394717687527734E-2</v>
      </c>
      <c r="G20" s="3">
        <f t="shared" si="0"/>
        <v>22.785714285714285</v>
      </c>
      <c r="H20" s="3">
        <f t="shared" si="0"/>
        <v>0.36835483642415595</v>
      </c>
      <c r="I20" s="3">
        <f t="shared" si="0"/>
        <v>32.507692307692309</v>
      </c>
      <c r="J20" s="3">
        <f t="shared" si="0"/>
        <v>-3.565359476448092E-2</v>
      </c>
      <c r="K20" s="3">
        <f t="shared" si="0"/>
        <v>116.76923076923077</v>
      </c>
      <c r="L20" s="3">
        <f t="shared" si="0"/>
        <v>0.26251882215666078</v>
      </c>
      <c r="M20" s="3">
        <f t="shared" si="0"/>
        <v>4.4122222222222218</v>
      </c>
      <c r="N20" s="3">
        <f t="shared" si="0"/>
        <v>-0.17642447270818395</v>
      </c>
      <c r="O20" s="3">
        <f t="shared" si="0"/>
        <v>7.3133333333333326</v>
      </c>
      <c r="P20" s="3">
        <f t="shared" si="0"/>
        <v>-0.16303303717318332</v>
      </c>
    </row>
    <row r="21" spans="1:49" x14ac:dyDescent="0.25">
      <c r="B21" s="15" t="s">
        <v>819</v>
      </c>
      <c r="C21" s="3">
        <f>_xlfn.STDEV.P(C3:C18)</f>
        <v>1.1319560986959705</v>
      </c>
      <c r="D21" s="3">
        <f t="shared" ref="D21:P21" si="1">_xlfn.STDEV.P(D3:D18)</f>
        <v>7.5805569551319909</v>
      </c>
      <c r="E21" s="3">
        <f t="shared" si="1"/>
        <v>0.11390614283259698</v>
      </c>
      <c r="F21" s="3">
        <f t="shared" si="1"/>
        <v>0.39697097346310162</v>
      </c>
      <c r="G21" s="3">
        <f t="shared" si="1"/>
        <v>5.5828637227626086</v>
      </c>
      <c r="H21" s="3">
        <f t="shared" si="1"/>
        <v>0.81991267547154012</v>
      </c>
      <c r="I21" s="3">
        <f t="shared" si="1"/>
        <v>2.8380550052840325</v>
      </c>
      <c r="J21" s="3">
        <f t="shared" si="1"/>
        <v>0.6374844753625788</v>
      </c>
      <c r="K21" s="3">
        <f t="shared" si="1"/>
        <v>5.0559005308169187</v>
      </c>
      <c r="L21" s="3">
        <f t="shared" si="1"/>
        <v>0.56440956190303992</v>
      </c>
      <c r="M21" s="3">
        <f t="shared" si="1"/>
        <v>0.11621606102215896</v>
      </c>
      <c r="N21" s="3">
        <f t="shared" si="1"/>
        <v>0.47067602241738127</v>
      </c>
      <c r="O21" s="3">
        <f t="shared" si="1"/>
        <v>0.1482490397195807</v>
      </c>
      <c r="P21" s="3">
        <f t="shared" si="1"/>
        <v>0.36650457972505801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55"/>
  <sheetViews>
    <sheetView zoomScale="55" zoomScaleNormal="55" workbookViewId="0">
      <selection activeCell="W65" sqref="W65"/>
    </sheetView>
  </sheetViews>
  <sheetFormatPr defaultRowHeight="15" x14ac:dyDescent="0.25"/>
  <cols>
    <col min="1" max="1" width="22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435</v>
      </c>
      <c r="B3" s="15" t="s">
        <v>2</v>
      </c>
      <c r="C3" s="15">
        <v>69</v>
      </c>
      <c r="D3" s="15">
        <v>202</v>
      </c>
      <c r="E3" s="15">
        <v>4.43</v>
      </c>
      <c r="F3" s="15">
        <v>1.1737765424987467</v>
      </c>
      <c r="G3" s="15">
        <v>10</v>
      </c>
      <c r="H3" s="15">
        <v>-1.5093856438015063</v>
      </c>
      <c r="I3" s="15">
        <v>37.5</v>
      </c>
      <c r="J3" s="15">
        <v>1.0857195442881322</v>
      </c>
      <c r="K3" s="15">
        <v>123</v>
      </c>
      <c r="L3" s="15">
        <v>0.95808348178994351</v>
      </c>
      <c r="M3" s="15">
        <v>4.21</v>
      </c>
      <c r="N3" s="15">
        <v>0.64257722432757258</v>
      </c>
      <c r="O3" s="15">
        <v>7</v>
      </c>
      <c r="P3" s="15">
        <v>0.61159661212778971</v>
      </c>
      <c r="Q3" s="15">
        <v>2.9623677612306785</v>
      </c>
      <c r="R3" s="15">
        <v>0.49372796020511306</v>
      </c>
      <c r="S3" s="15"/>
      <c r="T3" s="15"/>
      <c r="U3" s="15"/>
      <c r="V3" s="27"/>
      <c r="W3" s="15">
        <v>12</v>
      </c>
      <c r="X3" s="15">
        <v>216</v>
      </c>
      <c r="Y3" s="15">
        <v>0</v>
      </c>
      <c r="Z3" s="15">
        <v>98</v>
      </c>
      <c r="AA3" s="15">
        <v>314</v>
      </c>
      <c r="AB3" s="15">
        <v>26.166666666666668</v>
      </c>
      <c r="AC3" s="27"/>
      <c r="AD3" s="15">
        <v>14</v>
      </c>
      <c r="AE3" s="15">
        <v>655</v>
      </c>
      <c r="AF3" s="15">
        <v>0</v>
      </c>
      <c r="AG3" s="15">
        <v>28</v>
      </c>
      <c r="AH3" s="15">
        <v>683</v>
      </c>
      <c r="AI3" s="15">
        <v>48.785714285714285</v>
      </c>
      <c r="AJ3" s="27"/>
      <c r="AK3" s="15">
        <v>16</v>
      </c>
      <c r="AL3" s="15">
        <v>467</v>
      </c>
      <c r="AM3" s="15">
        <v>0</v>
      </c>
      <c r="AN3" s="15">
        <v>153</v>
      </c>
      <c r="AO3" s="15">
        <v>620</v>
      </c>
      <c r="AP3" s="15">
        <v>38.75</v>
      </c>
      <c r="AQ3" s="27"/>
      <c r="AR3" s="15">
        <v>13</v>
      </c>
      <c r="AS3" s="15">
        <v>536</v>
      </c>
      <c r="AT3" s="15">
        <v>0</v>
      </c>
      <c r="AU3" s="15">
        <v>56</v>
      </c>
      <c r="AV3" s="15">
        <v>592</v>
      </c>
      <c r="AW3" s="15">
        <v>45.53846153846154</v>
      </c>
    </row>
    <row r="4" spans="1:50" x14ac:dyDescent="0.25">
      <c r="A4" s="15" t="s">
        <v>221</v>
      </c>
      <c r="B4" s="15" t="s">
        <v>2</v>
      </c>
      <c r="C4" s="15">
        <v>73.25</v>
      </c>
      <c r="D4" s="15">
        <v>198</v>
      </c>
      <c r="E4" s="15">
        <v>4.55</v>
      </c>
      <c r="F4" s="15">
        <v>0.75556804530135147</v>
      </c>
      <c r="G4" s="15">
        <v>14</v>
      </c>
      <c r="H4" s="15">
        <v>-0.92193610808844995</v>
      </c>
      <c r="I4" s="15">
        <v>31</v>
      </c>
      <c r="J4" s="15">
        <v>-0.3743117384537139</v>
      </c>
      <c r="K4" s="15">
        <v>120</v>
      </c>
      <c r="L4" s="15">
        <v>0.6231819790035481</v>
      </c>
      <c r="M4" s="15">
        <v>4.5</v>
      </c>
      <c r="N4" s="15">
        <v>-0.53192520933359588</v>
      </c>
      <c r="O4" s="15">
        <v>7.23</v>
      </c>
      <c r="P4" s="15">
        <v>4.2985486577074281E-2</v>
      </c>
      <c r="Q4" s="15">
        <v>-0.40643754499378587</v>
      </c>
      <c r="R4" s="15">
        <v>-6.773959083229765E-2</v>
      </c>
      <c r="S4" s="15"/>
      <c r="T4" s="15"/>
      <c r="U4" s="15"/>
      <c r="V4" s="27"/>
      <c r="W4" s="15">
        <v>16</v>
      </c>
      <c r="X4" s="15">
        <v>788</v>
      </c>
      <c r="Y4" s="15">
        <v>0</v>
      </c>
      <c r="Z4" s="15">
        <v>2</v>
      </c>
      <c r="AA4" s="15">
        <v>790</v>
      </c>
      <c r="AB4" s="15">
        <v>49.375</v>
      </c>
      <c r="AC4" s="27"/>
      <c r="AD4" s="15">
        <v>15</v>
      </c>
      <c r="AE4" s="15">
        <v>865</v>
      </c>
      <c r="AF4" s="15">
        <v>0</v>
      </c>
      <c r="AG4" s="15">
        <v>4</v>
      </c>
      <c r="AH4" s="15">
        <v>869</v>
      </c>
      <c r="AI4" s="15">
        <v>57.93333333333333</v>
      </c>
      <c r="AJ4" s="27"/>
      <c r="AK4" s="15">
        <v>11</v>
      </c>
      <c r="AL4" s="15">
        <v>637</v>
      </c>
      <c r="AM4" s="15">
        <v>0</v>
      </c>
      <c r="AN4" s="15">
        <v>1</v>
      </c>
      <c r="AO4" s="15">
        <v>638</v>
      </c>
      <c r="AP4" s="15">
        <v>58</v>
      </c>
      <c r="AQ4" s="27"/>
      <c r="AR4" s="15">
        <v>10</v>
      </c>
      <c r="AS4" s="15">
        <v>537</v>
      </c>
      <c r="AT4" s="15">
        <v>0</v>
      </c>
      <c r="AU4" s="15">
        <v>1</v>
      </c>
      <c r="AV4" s="15">
        <v>538</v>
      </c>
      <c r="AW4" s="15">
        <v>53.8</v>
      </c>
    </row>
    <row r="5" spans="1:50" x14ac:dyDescent="0.25">
      <c r="A5" s="15" t="s">
        <v>359</v>
      </c>
      <c r="B5" s="15" t="s">
        <v>2</v>
      </c>
      <c r="C5" s="15">
        <v>74.63</v>
      </c>
      <c r="D5" s="15">
        <v>220</v>
      </c>
      <c r="E5" s="15">
        <v>4.5999999999999996</v>
      </c>
      <c r="F5" s="15">
        <v>0.58131450480243763</v>
      </c>
      <c r="G5" s="15"/>
      <c r="H5" s="15"/>
      <c r="I5" s="15">
        <v>39</v>
      </c>
      <c r="J5" s="15">
        <v>1.4226498403054813</v>
      </c>
      <c r="K5" s="15">
        <v>126</v>
      </c>
      <c r="L5" s="15">
        <v>1.2929849845763388</v>
      </c>
      <c r="M5" s="15">
        <v>4</v>
      </c>
      <c r="N5" s="15">
        <v>1.4930789866339358</v>
      </c>
      <c r="O5" s="15">
        <v>7</v>
      </c>
      <c r="P5" s="15">
        <v>0.61159661212778971</v>
      </c>
      <c r="Q5" s="15">
        <v>5.4016249284459832</v>
      </c>
      <c r="R5" s="15">
        <v>1.0803249856891965</v>
      </c>
      <c r="S5" s="15">
        <v>2</v>
      </c>
      <c r="T5" s="15">
        <v>61</v>
      </c>
      <c r="U5" s="15">
        <v>60</v>
      </c>
      <c r="V5" s="27"/>
      <c r="W5" s="15">
        <v>10</v>
      </c>
      <c r="X5" s="15">
        <v>516</v>
      </c>
      <c r="Y5" s="15">
        <v>0</v>
      </c>
      <c r="Z5" s="15">
        <v>3</v>
      </c>
      <c r="AA5" s="15">
        <v>519</v>
      </c>
      <c r="AB5" s="15">
        <v>51.9</v>
      </c>
      <c r="AC5" s="27"/>
      <c r="AD5" s="15">
        <v>16</v>
      </c>
      <c r="AE5" s="15">
        <v>983</v>
      </c>
      <c r="AF5" s="15">
        <v>0</v>
      </c>
      <c r="AG5" s="15">
        <v>4</v>
      </c>
      <c r="AH5" s="15">
        <v>987</v>
      </c>
      <c r="AI5" s="15">
        <v>61.6875</v>
      </c>
      <c r="AJ5" s="27"/>
      <c r="AK5" s="15">
        <v>16</v>
      </c>
      <c r="AL5" s="15">
        <v>1048</v>
      </c>
      <c r="AM5" s="15">
        <v>0</v>
      </c>
      <c r="AN5" s="15">
        <v>2</v>
      </c>
      <c r="AO5" s="15">
        <v>1050</v>
      </c>
      <c r="AP5" s="15">
        <v>65.625</v>
      </c>
      <c r="AQ5" s="27"/>
      <c r="AR5" s="15">
        <v>1</v>
      </c>
      <c r="AS5" s="15">
        <v>3</v>
      </c>
      <c r="AT5" s="15">
        <v>0</v>
      </c>
      <c r="AU5" s="15">
        <v>0</v>
      </c>
      <c r="AV5" s="15">
        <v>3</v>
      </c>
      <c r="AW5" s="15">
        <v>3</v>
      </c>
    </row>
    <row r="6" spans="1:50" x14ac:dyDescent="0.25">
      <c r="A6" s="15" t="s">
        <v>122</v>
      </c>
      <c r="B6" s="15" t="s">
        <v>2</v>
      </c>
      <c r="C6" s="15">
        <v>76.5</v>
      </c>
      <c r="D6" s="15">
        <v>235</v>
      </c>
      <c r="E6" s="15">
        <v>4.7699999999999996</v>
      </c>
      <c r="F6" s="15">
        <v>-1.1147532893871508E-2</v>
      </c>
      <c r="G6" s="15"/>
      <c r="H6" s="15"/>
      <c r="I6" s="15">
        <v>32.5</v>
      </c>
      <c r="J6" s="15">
        <v>-3.7381442436364792E-2</v>
      </c>
      <c r="K6" s="15"/>
      <c r="L6" s="15"/>
      <c r="M6" s="15"/>
      <c r="N6" s="15"/>
      <c r="O6" s="15"/>
      <c r="P6" s="15"/>
      <c r="Q6" s="15">
        <v>-4.8528975330236299E-2</v>
      </c>
      <c r="R6" s="15">
        <v>-2.4264487665118149E-2</v>
      </c>
      <c r="S6" s="15"/>
      <c r="T6" s="15"/>
      <c r="U6" s="15"/>
      <c r="V6" s="27"/>
      <c r="W6" s="15">
        <v>4</v>
      </c>
      <c r="X6" s="15">
        <v>3</v>
      </c>
      <c r="Y6" s="15">
        <v>0</v>
      </c>
      <c r="Z6" s="15">
        <v>56</v>
      </c>
      <c r="AA6" s="15">
        <v>59</v>
      </c>
      <c r="AB6" s="15">
        <v>14.75</v>
      </c>
      <c r="AC6" s="27"/>
      <c r="AD6" s="15"/>
      <c r="AE6" s="15"/>
      <c r="AF6" s="15"/>
      <c r="AG6" s="15"/>
      <c r="AH6" s="15">
        <v>0</v>
      </c>
      <c r="AI6" s="15" t="s">
        <v>815</v>
      </c>
      <c r="AJ6" s="27"/>
      <c r="AK6" s="15"/>
      <c r="AL6" s="15"/>
      <c r="AM6" s="15"/>
      <c r="AN6" s="15"/>
      <c r="AO6" s="15">
        <v>0</v>
      </c>
      <c r="AP6" s="15" t="s">
        <v>815</v>
      </c>
      <c r="AQ6" s="27"/>
      <c r="AR6" s="15"/>
      <c r="AS6" s="15"/>
      <c r="AT6" s="15"/>
      <c r="AU6" s="15"/>
      <c r="AV6" s="15">
        <v>0</v>
      </c>
      <c r="AW6" s="15" t="s">
        <v>815</v>
      </c>
    </row>
    <row r="7" spans="1:50" x14ac:dyDescent="0.25">
      <c r="A7" s="15" t="s">
        <v>170</v>
      </c>
      <c r="B7" s="15" t="s">
        <v>2</v>
      </c>
      <c r="C7" s="15">
        <v>70.63</v>
      </c>
      <c r="D7" s="15">
        <v>189</v>
      </c>
      <c r="E7" s="15">
        <v>4.5599999999999996</v>
      </c>
      <c r="F7" s="15">
        <v>0.72071733720156939</v>
      </c>
      <c r="G7" s="15">
        <v>7</v>
      </c>
      <c r="H7" s="15">
        <v>-1.9499727955862987</v>
      </c>
      <c r="I7" s="15">
        <v>36</v>
      </c>
      <c r="J7" s="15">
        <v>0.74878924827078308</v>
      </c>
      <c r="K7" s="15">
        <v>123</v>
      </c>
      <c r="L7" s="15">
        <v>0.95808348178994351</v>
      </c>
      <c r="M7" s="15">
        <v>4.33</v>
      </c>
      <c r="N7" s="15">
        <v>0.15657621729536456</v>
      </c>
      <c r="O7" s="15">
        <v>7.07</v>
      </c>
      <c r="P7" s="15">
        <v>0.43854105217757161</v>
      </c>
      <c r="Q7" s="15">
        <v>1.0727345411489335</v>
      </c>
      <c r="R7" s="15">
        <v>0.17878909019148892</v>
      </c>
      <c r="S7" s="15"/>
      <c r="T7" s="15"/>
      <c r="U7" s="15"/>
      <c r="V7" s="27"/>
      <c r="W7" s="15"/>
      <c r="X7" s="15"/>
      <c r="Y7" s="15"/>
      <c r="Z7" s="15"/>
      <c r="AA7" s="15">
        <v>0</v>
      </c>
      <c r="AB7" s="15" t="s">
        <v>815</v>
      </c>
      <c r="AC7" s="27"/>
      <c r="AD7" s="15"/>
      <c r="AE7" s="15"/>
      <c r="AF7" s="15"/>
      <c r="AG7" s="15"/>
      <c r="AH7" s="15">
        <v>0</v>
      </c>
      <c r="AI7" s="15" t="s">
        <v>815</v>
      </c>
      <c r="AJ7" s="27"/>
      <c r="AK7" s="15"/>
      <c r="AL7" s="15"/>
      <c r="AM7" s="15"/>
      <c r="AN7" s="15"/>
      <c r="AO7" s="15">
        <v>0</v>
      </c>
      <c r="AP7" s="15" t="s">
        <v>815</v>
      </c>
      <c r="AQ7" s="27"/>
      <c r="AR7" s="15"/>
      <c r="AS7" s="15"/>
      <c r="AT7" s="15"/>
      <c r="AU7" s="15"/>
      <c r="AV7" s="15">
        <v>0</v>
      </c>
      <c r="AW7" s="15" t="s">
        <v>815</v>
      </c>
    </row>
    <row r="8" spans="1:50" x14ac:dyDescent="0.25">
      <c r="A8" s="15" t="s">
        <v>169</v>
      </c>
      <c r="B8" s="15" t="s">
        <v>2</v>
      </c>
      <c r="C8" s="15">
        <v>73.25</v>
      </c>
      <c r="D8" s="15">
        <v>217</v>
      </c>
      <c r="E8" s="15">
        <v>4.5199999999999996</v>
      </c>
      <c r="F8" s="15">
        <v>0.86012016960070115</v>
      </c>
      <c r="G8" s="15"/>
      <c r="H8" s="15"/>
      <c r="I8" s="15">
        <v>36</v>
      </c>
      <c r="J8" s="15">
        <v>0.74878924827078308</v>
      </c>
      <c r="K8" s="15">
        <v>125</v>
      </c>
      <c r="L8" s="15">
        <v>1.1813511503142071</v>
      </c>
      <c r="M8" s="15">
        <v>4.18</v>
      </c>
      <c r="N8" s="15">
        <v>0.76407747608562548</v>
      </c>
      <c r="O8" s="15">
        <v>7.06</v>
      </c>
      <c r="P8" s="15">
        <v>0.46326327502760434</v>
      </c>
      <c r="Q8" s="15">
        <v>4.0176013192989215</v>
      </c>
      <c r="R8" s="15">
        <v>0.80352026385978426</v>
      </c>
      <c r="S8" s="15"/>
      <c r="T8" s="15"/>
      <c r="U8" s="15"/>
      <c r="V8" s="27"/>
      <c r="W8" s="15"/>
      <c r="X8" s="15"/>
      <c r="Y8" s="15"/>
      <c r="Z8" s="15"/>
      <c r="AA8" s="15">
        <v>0</v>
      </c>
      <c r="AB8" s="15" t="s">
        <v>815</v>
      </c>
      <c r="AC8" s="27"/>
      <c r="AD8" s="15">
        <v>16</v>
      </c>
      <c r="AE8" s="15">
        <v>264</v>
      </c>
      <c r="AF8" s="15">
        <v>0</v>
      </c>
      <c r="AG8" s="15">
        <v>259</v>
      </c>
      <c r="AH8" s="15">
        <v>523</v>
      </c>
      <c r="AI8" s="15">
        <v>32.6875</v>
      </c>
      <c r="AJ8" s="27"/>
      <c r="AK8" s="15">
        <v>13</v>
      </c>
      <c r="AL8" s="15">
        <v>241</v>
      </c>
      <c r="AM8" s="15">
        <v>0</v>
      </c>
      <c r="AN8" s="15">
        <v>195</v>
      </c>
      <c r="AO8" s="15">
        <v>436</v>
      </c>
      <c r="AP8" s="15">
        <v>33.53846153846154</v>
      </c>
      <c r="AQ8" s="27"/>
      <c r="AR8" s="15">
        <v>16</v>
      </c>
      <c r="AS8" s="15">
        <v>575</v>
      </c>
      <c r="AT8" s="15">
        <v>0</v>
      </c>
      <c r="AU8" s="15">
        <v>227</v>
      </c>
      <c r="AV8" s="15">
        <v>802</v>
      </c>
      <c r="AW8" s="15">
        <v>50.125</v>
      </c>
    </row>
    <row r="9" spans="1:50" x14ac:dyDescent="0.25">
      <c r="A9" s="15" t="s">
        <v>108</v>
      </c>
      <c r="B9" s="15" t="s">
        <v>2</v>
      </c>
      <c r="C9" s="15">
        <v>69.75</v>
      </c>
      <c r="D9" s="15">
        <v>189</v>
      </c>
      <c r="E9" s="15">
        <v>4.33</v>
      </c>
      <c r="F9" s="15">
        <v>1.5222836234965744</v>
      </c>
      <c r="G9" s="15">
        <v>16</v>
      </c>
      <c r="H9" s="15">
        <v>-0.62821134023192171</v>
      </c>
      <c r="I9" s="15">
        <v>36</v>
      </c>
      <c r="J9" s="15">
        <v>0.74878924827078308</v>
      </c>
      <c r="K9" s="15">
        <v>120</v>
      </c>
      <c r="L9" s="15">
        <v>0.6231819790035481</v>
      </c>
      <c r="M9" s="15">
        <v>3.81</v>
      </c>
      <c r="N9" s="15">
        <v>2.2625805811015973</v>
      </c>
      <c r="O9" s="15">
        <v>6.76</v>
      </c>
      <c r="P9" s="15">
        <v>1.2049299605285357</v>
      </c>
      <c r="Q9" s="15">
        <v>5.7335540521691168</v>
      </c>
      <c r="R9" s="15">
        <v>0.9555923420281861</v>
      </c>
      <c r="S9" s="15">
        <v>1</v>
      </c>
      <c r="T9" s="15">
        <v>20</v>
      </c>
      <c r="U9" s="15">
        <v>20</v>
      </c>
      <c r="V9" s="27"/>
      <c r="W9" s="15">
        <v>10</v>
      </c>
      <c r="X9" s="15">
        <v>533</v>
      </c>
      <c r="Y9" s="15">
        <v>0</v>
      </c>
      <c r="Z9" s="15">
        <v>37</v>
      </c>
      <c r="AA9" s="15">
        <v>570</v>
      </c>
      <c r="AB9" s="15">
        <v>57</v>
      </c>
      <c r="AC9" s="27"/>
      <c r="AD9" s="15">
        <v>16</v>
      </c>
      <c r="AE9" s="15">
        <v>958</v>
      </c>
      <c r="AF9" s="15">
        <v>0</v>
      </c>
      <c r="AG9" s="15">
        <v>4</v>
      </c>
      <c r="AH9" s="15">
        <v>962</v>
      </c>
      <c r="AI9" s="15">
        <v>60.125</v>
      </c>
      <c r="AJ9" s="27"/>
      <c r="AK9" s="15">
        <v>16</v>
      </c>
      <c r="AL9" s="15">
        <v>883</v>
      </c>
      <c r="AM9" s="15">
        <v>0</v>
      </c>
      <c r="AN9" s="15">
        <v>4</v>
      </c>
      <c r="AO9" s="15">
        <v>887</v>
      </c>
      <c r="AP9" s="15">
        <v>55.4375</v>
      </c>
      <c r="AQ9" s="27"/>
      <c r="AR9" s="15">
        <v>16</v>
      </c>
      <c r="AS9" s="15">
        <v>1056</v>
      </c>
      <c r="AT9" s="15">
        <v>0</v>
      </c>
      <c r="AU9" s="15">
        <v>2</v>
      </c>
      <c r="AV9" s="15">
        <v>1058</v>
      </c>
      <c r="AW9" s="15">
        <v>66.125</v>
      </c>
    </row>
    <row r="10" spans="1:50" x14ac:dyDescent="0.25">
      <c r="A10" s="15" t="s">
        <v>104</v>
      </c>
      <c r="B10" s="15" t="s">
        <v>2</v>
      </c>
      <c r="C10" s="15">
        <v>78</v>
      </c>
      <c r="D10" s="15">
        <v>225</v>
      </c>
      <c r="E10" s="15">
        <v>4.5599999999999996</v>
      </c>
      <c r="F10" s="15">
        <v>0.72071733720156939</v>
      </c>
      <c r="G10" s="15">
        <v>21</v>
      </c>
      <c r="H10" s="15">
        <v>0.10610057940939874</v>
      </c>
      <c r="I10" s="15">
        <v>32.5</v>
      </c>
      <c r="J10" s="15">
        <v>-3.7381442436364792E-2</v>
      </c>
      <c r="K10" s="15"/>
      <c r="L10" s="15"/>
      <c r="M10" s="15">
        <v>4.51</v>
      </c>
      <c r="N10" s="15">
        <v>-0.57242529325294567</v>
      </c>
      <c r="O10" s="15">
        <v>7.33</v>
      </c>
      <c r="P10" s="15">
        <v>-0.20423674192323543</v>
      </c>
      <c r="Q10" s="15">
        <v>1.2774438998422288E-2</v>
      </c>
      <c r="R10" s="15">
        <v>2.5548877996844576E-3</v>
      </c>
      <c r="S10" s="15"/>
      <c r="T10" s="15"/>
      <c r="U10" s="15"/>
      <c r="V10" s="27"/>
      <c r="W10" s="15"/>
      <c r="X10" s="15"/>
      <c r="Y10" s="15"/>
      <c r="Z10" s="15"/>
      <c r="AA10" s="15">
        <v>0</v>
      </c>
      <c r="AB10" s="15" t="s">
        <v>815</v>
      </c>
      <c r="AC10" s="27"/>
      <c r="AD10" s="15">
        <v>16</v>
      </c>
      <c r="AE10" s="15">
        <v>430</v>
      </c>
      <c r="AF10" s="15">
        <v>0</v>
      </c>
      <c r="AG10" s="15">
        <v>143</v>
      </c>
      <c r="AH10" s="15">
        <v>573</v>
      </c>
      <c r="AI10" s="15">
        <v>35.8125</v>
      </c>
      <c r="AJ10" s="27"/>
      <c r="AK10" s="15">
        <v>16</v>
      </c>
      <c r="AL10" s="15">
        <v>366</v>
      </c>
      <c r="AM10" s="15">
        <v>0</v>
      </c>
      <c r="AN10" s="15">
        <v>115</v>
      </c>
      <c r="AO10" s="15">
        <v>481</v>
      </c>
      <c r="AP10" s="15">
        <v>30.0625</v>
      </c>
      <c r="AQ10" s="27"/>
      <c r="AR10" s="15">
        <v>16</v>
      </c>
      <c r="AS10" s="15">
        <v>651</v>
      </c>
      <c r="AT10" s="15">
        <v>0</v>
      </c>
      <c r="AU10" s="15">
        <v>27</v>
      </c>
      <c r="AV10" s="15">
        <v>678</v>
      </c>
      <c r="AW10" s="15">
        <v>42.375</v>
      </c>
    </row>
    <row r="11" spans="1:50" x14ac:dyDescent="0.25">
      <c r="A11" s="15" t="s">
        <v>145</v>
      </c>
      <c r="B11" s="15" t="s">
        <v>2</v>
      </c>
      <c r="C11" s="15">
        <v>69.38</v>
      </c>
      <c r="D11" s="15">
        <v>197</v>
      </c>
      <c r="E11" s="15">
        <v>4.45</v>
      </c>
      <c r="F11" s="15">
        <v>1.1040751262991793</v>
      </c>
      <c r="G11" s="15">
        <v>15</v>
      </c>
      <c r="H11" s="15">
        <v>-0.77507372416018583</v>
      </c>
      <c r="I11" s="15">
        <v>39.5</v>
      </c>
      <c r="J11" s="15">
        <v>1.5349599389779309</v>
      </c>
      <c r="K11" s="15">
        <v>120</v>
      </c>
      <c r="L11" s="15">
        <v>0.6231819790035481</v>
      </c>
      <c r="M11" s="15">
        <v>3.95</v>
      </c>
      <c r="N11" s="15">
        <v>1.6955794062306881</v>
      </c>
      <c r="O11" s="15">
        <v>6.69</v>
      </c>
      <c r="P11" s="15">
        <v>1.3779855204787517</v>
      </c>
      <c r="Q11" s="15">
        <v>5.560708246829912</v>
      </c>
      <c r="R11" s="15">
        <v>0.92678470780498534</v>
      </c>
      <c r="S11" s="15">
        <v>4</v>
      </c>
      <c r="T11" s="15">
        <v>106</v>
      </c>
      <c r="U11" s="15">
        <v>101</v>
      </c>
      <c r="V11" s="27"/>
      <c r="W11" s="15">
        <v>13</v>
      </c>
      <c r="X11" s="15">
        <v>93</v>
      </c>
      <c r="Y11" s="15">
        <v>0</v>
      </c>
      <c r="Z11" s="15">
        <v>96</v>
      </c>
      <c r="AA11" s="15">
        <v>189</v>
      </c>
      <c r="AB11" s="15">
        <v>14.538461538461538</v>
      </c>
      <c r="AC11" s="27"/>
      <c r="AD11" s="15">
        <v>13</v>
      </c>
      <c r="AE11" s="15">
        <v>143</v>
      </c>
      <c r="AF11" s="15">
        <v>0</v>
      </c>
      <c r="AG11" s="15">
        <v>124</v>
      </c>
      <c r="AH11" s="15">
        <v>267</v>
      </c>
      <c r="AI11" s="15">
        <v>20.53846153846154</v>
      </c>
      <c r="AJ11" s="27"/>
      <c r="AK11" s="15"/>
      <c r="AL11" s="15"/>
      <c r="AM11" s="15"/>
      <c r="AN11" s="15"/>
      <c r="AO11" s="15">
        <v>0</v>
      </c>
      <c r="AP11" s="15" t="s">
        <v>815</v>
      </c>
      <c r="AQ11" s="27"/>
      <c r="AR11" s="15">
        <v>11</v>
      </c>
      <c r="AS11" s="15">
        <v>590</v>
      </c>
      <c r="AT11" s="15">
        <v>0</v>
      </c>
      <c r="AU11" s="15">
        <v>28</v>
      </c>
      <c r="AV11" s="15">
        <v>618</v>
      </c>
      <c r="AW11" s="15">
        <v>56.18181818181818</v>
      </c>
    </row>
    <row r="12" spans="1:50" x14ac:dyDescent="0.25">
      <c r="A12" s="15" t="s">
        <v>57</v>
      </c>
      <c r="B12" s="15" t="s">
        <v>2</v>
      </c>
      <c r="C12" s="15">
        <v>76</v>
      </c>
      <c r="D12" s="15">
        <v>206</v>
      </c>
      <c r="E12" s="15">
        <v>4.7300000000000004</v>
      </c>
      <c r="F12" s="15">
        <v>0.12825529950525713</v>
      </c>
      <c r="G12" s="15">
        <v>12</v>
      </c>
      <c r="H12" s="15">
        <v>-1.2156608759449781</v>
      </c>
      <c r="I12" s="15"/>
      <c r="J12" s="15"/>
      <c r="K12" s="15"/>
      <c r="L12" s="15"/>
      <c r="M12" s="15"/>
      <c r="N12" s="15"/>
      <c r="O12" s="15"/>
      <c r="P12" s="15"/>
      <c r="Q12" s="15">
        <v>-1.087405576439721</v>
      </c>
      <c r="R12" s="15">
        <v>-0.54370278821986051</v>
      </c>
      <c r="S12" s="15"/>
      <c r="T12" s="15"/>
      <c r="U12" s="15"/>
      <c r="V12" s="27"/>
      <c r="W12" s="15"/>
      <c r="X12" s="15"/>
      <c r="Y12" s="15"/>
      <c r="Z12" s="15"/>
      <c r="AA12" s="15">
        <v>0</v>
      </c>
      <c r="AB12" s="15" t="s">
        <v>815</v>
      </c>
      <c r="AC12" s="27"/>
      <c r="AD12" s="15"/>
      <c r="AE12" s="15"/>
      <c r="AF12" s="15"/>
      <c r="AG12" s="15"/>
      <c r="AH12" s="15">
        <v>0</v>
      </c>
      <c r="AI12" s="15" t="s">
        <v>815</v>
      </c>
      <c r="AJ12" s="27"/>
      <c r="AK12" s="15"/>
      <c r="AL12" s="15"/>
      <c r="AM12" s="15"/>
      <c r="AN12" s="15"/>
      <c r="AO12" s="15">
        <v>0</v>
      </c>
      <c r="AP12" s="15" t="s">
        <v>815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216</v>
      </c>
      <c r="B13" s="15" t="s">
        <v>2</v>
      </c>
      <c r="C13" s="15">
        <v>75.88</v>
      </c>
      <c r="D13" s="15">
        <v>223</v>
      </c>
      <c r="E13" s="15">
        <v>4.6500000000000004</v>
      </c>
      <c r="F13" s="15">
        <v>0.40706096430352062</v>
      </c>
      <c r="G13" s="15">
        <v>13</v>
      </c>
      <c r="H13" s="15">
        <v>-1.068798492016714</v>
      </c>
      <c r="I13" s="15">
        <v>27.5</v>
      </c>
      <c r="J13" s="15">
        <v>-1.1604824291608618</v>
      </c>
      <c r="K13" s="15">
        <v>108</v>
      </c>
      <c r="L13" s="15">
        <v>-0.71642403214203332</v>
      </c>
      <c r="M13" s="15">
        <v>4.2</v>
      </c>
      <c r="N13" s="15">
        <v>0.68307730824692237</v>
      </c>
      <c r="O13" s="15">
        <v>6.89</v>
      </c>
      <c r="P13" s="15">
        <v>0.88354106347813222</v>
      </c>
      <c r="Q13" s="15">
        <v>-0.97202561729103398</v>
      </c>
      <c r="R13" s="15">
        <v>-0.16200426954850566</v>
      </c>
      <c r="S13" s="15"/>
      <c r="T13" s="15"/>
      <c r="U13" s="15"/>
      <c r="V13" s="27"/>
      <c r="W13" s="15"/>
      <c r="X13" s="15"/>
      <c r="Y13" s="15"/>
      <c r="Z13" s="15"/>
      <c r="AA13" s="15">
        <v>0</v>
      </c>
      <c r="AB13" s="15" t="s">
        <v>815</v>
      </c>
      <c r="AC13" s="27"/>
      <c r="AD13" s="15"/>
      <c r="AE13" s="15"/>
      <c r="AF13" s="15"/>
      <c r="AG13" s="15"/>
      <c r="AH13" s="15">
        <v>0</v>
      </c>
      <c r="AI13" s="15" t="s">
        <v>815</v>
      </c>
      <c r="AJ13" s="27"/>
      <c r="AK13" s="15"/>
      <c r="AL13" s="15"/>
      <c r="AM13" s="15"/>
      <c r="AN13" s="15"/>
      <c r="AO13" s="15">
        <v>0</v>
      </c>
      <c r="AP13" s="15" t="s">
        <v>815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263</v>
      </c>
      <c r="B14" s="15" t="s">
        <v>2</v>
      </c>
      <c r="C14" s="15">
        <v>74.5</v>
      </c>
      <c r="D14" s="15">
        <v>215</v>
      </c>
      <c r="E14" s="15">
        <v>4.5199999999999996</v>
      </c>
      <c r="F14" s="15">
        <v>0.86012016960070115</v>
      </c>
      <c r="G14" s="15">
        <v>23</v>
      </c>
      <c r="H14" s="15">
        <v>0.39982534726592694</v>
      </c>
      <c r="I14" s="15"/>
      <c r="J14" s="15"/>
      <c r="K14" s="15"/>
      <c r="L14" s="15"/>
      <c r="M14" s="15"/>
      <c r="N14" s="15"/>
      <c r="O14" s="15"/>
      <c r="P14" s="15"/>
      <c r="Q14" s="15">
        <v>1.259945516866628</v>
      </c>
      <c r="R14" s="15">
        <v>0.62997275843331402</v>
      </c>
      <c r="S14" s="15">
        <v>2</v>
      </c>
      <c r="T14" s="15">
        <v>56</v>
      </c>
      <c r="U14" s="15">
        <v>55</v>
      </c>
      <c r="V14" s="27"/>
      <c r="W14" s="15">
        <v>8</v>
      </c>
      <c r="X14" s="15">
        <v>37</v>
      </c>
      <c r="Y14" s="15">
        <v>0</v>
      </c>
      <c r="Z14" s="15">
        <v>70</v>
      </c>
      <c r="AA14" s="15">
        <v>107</v>
      </c>
      <c r="AB14" s="15">
        <v>13.375</v>
      </c>
      <c r="AC14" s="27"/>
      <c r="AD14" s="15">
        <v>14</v>
      </c>
      <c r="AE14" s="15">
        <v>190</v>
      </c>
      <c r="AF14" s="15">
        <v>0</v>
      </c>
      <c r="AG14" s="15">
        <v>189</v>
      </c>
      <c r="AH14" s="15">
        <v>379</v>
      </c>
      <c r="AI14" s="15">
        <v>27.071428571428573</v>
      </c>
      <c r="AJ14" s="27"/>
      <c r="AK14" s="15">
        <v>12</v>
      </c>
      <c r="AL14" s="15">
        <v>217</v>
      </c>
      <c r="AM14" s="15">
        <v>0</v>
      </c>
      <c r="AN14" s="15">
        <v>194</v>
      </c>
      <c r="AO14" s="15">
        <v>411</v>
      </c>
      <c r="AP14" s="15">
        <v>34.25</v>
      </c>
      <c r="AQ14" s="27"/>
      <c r="AR14" s="15">
        <v>11</v>
      </c>
      <c r="AS14" s="15">
        <v>379</v>
      </c>
      <c r="AT14" s="15">
        <v>0</v>
      </c>
      <c r="AU14" s="15">
        <v>131</v>
      </c>
      <c r="AV14" s="15">
        <v>510</v>
      </c>
      <c r="AW14" s="15">
        <v>46.363636363636367</v>
      </c>
    </row>
    <row r="15" spans="1:50" x14ac:dyDescent="0.25">
      <c r="A15" s="15" t="s">
        <v>72</v>
      </c>
      <c r="B15" s="15" t="s">
        <v>2</v>
      </c>
      <c r="C15" s="15">
        <v>71.38</v>
      </c>
      <c r="D15" s="15">
        <v>178</v>
      </c>
      <c r="E15" s="15">
        <v>4.51</v>
      </c>
      <c r="F15" s="15">
        <v>0.89497087770048322</v>
      </c>
      <c r="G15" s="15"/>
      <c r="H15" s="15"/>
      <c r="I15" s="15">
        <v>33</v>
      </c>
      <c r="J15" s="15">
        <v>7.4928656236084898E-2</v>
      </c>
      <c r="K15" s="15">
        <v>115</v>
      </c>
      <c r="L15" s="15">
        <v>6.5012807692889168E-2</v>
      </c>
      <c r="M15" s="15">
        <v>4.22</v>
      </c>
      <c r="N15" s="15">
        <v>0.6020771404082228</v>
      </c>
      <c r="O15" s="15">
        <v>7.16</v>
      </c>
      <c r="P15" s="15">
        <v>0.21604104652729242</v>
      </c>
      <c r="Q15" s="15">
        <v>1.8530305285649724</v>
      </c>
      <c r="R15" s="15">
        <v>0.37060610571299446</v>
      </c>
      <c r="S15" s="15"/>
      <c r="T15" s="15"/>
      <c r="U15" s="15"/>
      <c r="V15" s="27"/>
      <c r="W15" s="15">
        <v>13</v>
      </c>
      <c r="X15" s="15">
        <v>307</v>
      </c>
      <c r="Y15" s="15">
        <v>0</v>
      </c>
      <c r="Z15" s="15">
        <v>84</v>
      </c>
      <c r="AA15" s="15">
        <v>391</v>
      </c>
      <c r="AB15" s="15">
        <v>30.076923076923077</v>
      </c>
      <c r="AC15" s="27"/>
      <c r="AD15" s="15">
        <v>14</v>
      </c>
      <c r="AE15" s="15">
        <v>753</v>
      </c>
      <c r="AF15" s="15">
        <v>0</v>
      </c>
      <c r="AG15" s="15">
        <v>0</v>
      </c>
      <c r="AH15" s="15">
        <v>753</v>
      </c>
      <c r="AI15" s="15">
        <v>53.785714285714285</v>
      </c>
      <c r="AJ15" s="27"/>
      <c r="AK15" s="15">
        <v>16</v>
      </c>
      <c r="AL15" s="15">
        <v>587</v>
      </c>
      <c r="AM15" s="15">
        <v>0</v>
      </c>
      <c r="AN15" s="15">
        <v>59</v>
      </c>
      <c r="AO15" s="15">
        <v>646</v>
      </c>
      <c r="AP15" s="15">
        <v>40.375</v>
      </c>
      <c r="AQ15" s="27"/>
      <c r="AR15" s="15"/>
      <c r="AS15" s="15"/>
      <c r="AT15" s="15"/>
      <c r="AU15" s="15"/>
      <c r="AV15" s="15">
        <v>0</v>
      </c>
      <c r="AW15" s="15" t="s">
        <v>815</v>
      </c>
    </row>
    <row r="16" spans="1:50" x14ac:dyDescent="0.25">
      <c r="A16" s="15" t="s">
        <v>110</v>
      </c>
      <c r="B16" s="15" t="s">
        <v>2</v>
      </c>
      <c r="C16" s="15">
        <v>71</v>
      </c>
      <c r="D16" s="15">
        <v>184</v>
      </c>
      <c r="E16" s="15">
        <v>4.5</v>
      </c>
      <c r="F16" s="15">
        <v>0.92982158580026542</v>
      </c>
      <c r="G16" s="15">
        <v>12</v>
      </c>
      <c r="H16" s="15">
        <v>-1.2156608759449781</v>
      </c>
      <c r="I16" s="15">
        <v>40</v>
      </c>
      <c r="J16" s="15">
        <v>1.6472700376503806</v>
      </c>
      <c r="K16" s="15">
        <v>120</v>
      </c>
      <c r="L16" s="15">
        <v>0.6231819790035481</v>
      </c>
      <c r="M16" s="15">
        <v>3.9</v>
      </c>
      <c r="N16" s="15">
        <v>1.8980798258274423</v>
      </c>
      <c r="O16" s="15">
        <v>6.53</v>
      </c>
      <c r="P16" s="15">
        <v>1.7735410860792489</v>
      </c>
      <c r="Q16" s="15">
        <v>5.6562336384159071</v>
      </c>
      <c r="R16" s="15">
        <v>0.94270560640265122</v>
      </c>
      <c r="S16" s="15"/>
      <c r="T16" s="15"/>
      <c r="U16" s="15"/>
      <c r="V16" s="27"/>
      <c r="W16" s="15"/>
      <c r="X16" s="15"/>
      <c r="Y16" s="15"/>
      <c r="Z16" s="15"/>
      <c r="AA16" s="15">
        <v>0</v>
      </c>
      <c r="AB16" s="15" t="s">
        <v>815</v>
      </c>
      <c r="AC16" s="27"/>
      <c r="AD16" s="15"/>
      <c r="AE16" s="15"/>
      <c r="AF16" s="15"/>
      <c r="AG16" s="15"/>
      <c r="AH16" s="15">
        <v>0</v>
      </c>
      <c r="AI16" s="15" t="s">
        <v>815</v>
      </c>
      <c r="AJ16" s="27"/>
      <c r="AK16" s="15"/>
      <c r="AL16" s="15"/>
      <c r="AM16" s="15"/>
      <c r="AN16" s="15"/>
      <c r="AO16" s="15">
        <v>0</v>
      </c>
      <c r="AP16" s="15" t="s">
        <v>815</v>
      </c>
      <c r="AQ16" s="27"/>
      <c r="AR16" s="15"/>
      <c r="AS16" s="15"/>
      <c r="AT16" s="15"/>
      <c r="AU16" s="15"/>
      <c r="AV16" s="15">
        <v>0</v>
      </c>
      <c r="AW16" s="15" t="s">
        <v>815</v>
      </c>
    </row>
    <row r="17" spans="1:49" x14ac:dyDescent="0.25">
      <c r="A17" s="15" t="s">
        <v>3</v>
      </c>
      <c r="B17" s="15" t="s">
        <v>2</v>
      </c>
      <c r="C17" s="15">
        <v>72.88</v>
      </c>
      <c r="D17" s="15">
        <v>212</v>
      </c>
      <c r="E17" s="15">
        <v>4.5599999999999996</v>
      </c>
      <c r="F17" s="15">
        <v>0.72071733720156939</v>
      </c>
      <c r="G17" s="15">
        <v>14</v>
      </c>
      <c r="H17" s="15">
        <v>-0.92193610808844995</v>
      </c>
      <c r="I17" s="15">
        <v>39.5</v>
      </c>
      <c r="J17" s="15">
        <v>1.5349599389779309</v>
      </c>
      <c r="K17" s="15">
        <v>123</v>
      </c>
      <c r="L17" s="15">
        <v>0.95808348178994351</v>
      </c>
      <c r="M17" s="15">
        <v>4.3</v>
      </c>
      <c r="N17" s="15">
        <v>0.27807646905341749</v>
      </c>
      <c r="O17" s="15">
        <v>6.82</v>
      </c>
      <c r="P17" s="15">
        <v>1.0565966234283481</v>
      </c>
      <c r="Q17" s="15">
        <v>3.6264977423627593</v>
      </c>
      <c r="R17" s="15">
        <v>0.60441629039379319</v>
      </c>
      <c r="S17" s="15">
        <v>2</v>
      </c>
      <c r="T17" s="15">
        <v>53</v>
      </c>
      <c r="U17" s="15">
        <v>52</v>
      </c>
      <c r="V17" s="27"/>
      <c r="W17" s="15">
        <v>16</v>
      </c>
      <c r="X17" s="15">
        <v>738</v>
      </c>
      <c r="Y17" s="15">
        <v>0</v>
      </c>
      <c r="Z17" s="15">
        <v>48</v>
      </c>
      <c r="AA17" s="15">
        <v>786</v>
      </c>
      <c r="AB17" s="15">
        <v>49.125</v>
      </c>
      <c r="AC17" s="27"/>
      <c r="AD17" s="15">
        <v>13</v>
      </c>
      <c r="AE17" s="15">
        <v>762</v>
      </c>
      <c r="AF17" s="15">
        <v>0</v>
      </c>
      <c r="AG17" s="15">
        <v>1</v>
      </c>
      <c r="AH17" s="15">
        <v>763</v>
      </c>
      <c r="AI17" s="15">
        <v>58.692307692307693</v>
      </c>
      <c r="AJ17" s="27"/>
      <c r="AK17" s="15">
        <v>16</v>
      </c>
      <c r="AL17" s="15">
        <v>913</v>
      </c>
      <c r="AM17" s="15">
        <v>0</v>
      </c>
      <c r="AN17" s="15">
        <v>8</v>
      </c>
      <c r="AO17" s="15">
        <v>921</v>
      </c>
      <c r="AP17" s="15">
        <v>57.5625</v>
      </c>
      <c r="AQ17" s="27"/>
      <c r="AR17" s="15">
        <v>14</v>
      </c>
      <c r="AS17" s="15">
        <v>777</v>
      </c>
      <c r="AT17" s="15">
        <v>0</v>
      </c>
      <c r="AU17" s="15">
        <v>0</v>
      </c>
      <c r="AV17" s="15">
        <v>777</v>
      </c>
      <c r="AW17" s="15">
        <v>55.5</v>
      </c>
    </row>
    <row r="18" spans="1:49" x14ac:dyDescent="0.25">
      <c r="A18" s="15" t="s">
        <v>389</v>
      </c>
      <c r="B18" s="15" t="s">
        <v>2</v>
      </c>
      <c r="C18" s="15">
        <v>74.88</v>
      </c>
      <c r="D18" s="15">
        <v>198</v>
      </c>
      <c r="E18" s="15">
        <v>4.55</v>
      </c>
      <c r="F18" s="15">
        <v>0.75556804530135147</v>
      </c>
      <c r="G18" s="15"/>
      <c r="H18" s="15"/>
      <c r="I18" s="15">
        <v>37</v>
      </c>
      <c r="J18" s="15">
        <v>0.97340944561568243</v>
      </c>
      <c r="K18" s="15">
        <v>123</v>
      </c>
      <c r="L18" s="15">
        <v>0.95808348178994351</v>
      </c>
      <c r="M18" s="15">
        <v>4.01</v>
      </c>
      <c r="N18" s="15">
        <v>1.4525789027145859</v>
      </c>
      <c r="O18" s="15">
        <v>6.89</v>
      </c>
      <c r="P18" s="15">
        <v>0.88354106347813222</v>
      </c>
      <c r="Q18" s="15">
        <v>5.0231809388996957</v>
      </c>
      <c r="R18" s="15">
        <v>1.0046361877799392</v>
      </c>
      <c r="S18" s="15">
        <v>5</v>
      </c>
      <c r="T18" s="15">
        <v>146</v>
      </c>
      <c r="U18" s="15">
        <v>138</v>
      </c>
      <c r="V18" s="27"/>
      <c r="W18" s="15">
        <v>16</v>
      </c>
      <c r="X18" s="15">
        <v>148</v>
      </c>
      <c r="Y18" s="15">
        <v>0</v>
      </c>
      <c r="Z18" s="15">
        <v>0</v>
      </c>
      <c r="AA18" s="15">
        <v>148</v>
      </c>
      <c r="AB18" s="15">
        <v>9.25</v>
      </c>
      <c r="AC18" s="27"/>
      <c r="AD18" s="15">
        <v>14</v>
      </c>
      <c r="AE18" s="15">
        <v>276</v>
      </c>
      <c r="AF18" s="15">
        <v>0</v>
      </c>
      <c r="AG18" s="15">
        <v>28</v>
      </c>
      <c r="AH18" s="15">
        <v>304</v>
      </c>
      <c r="AI18" s="15">
        <v>21.714285714285715</v>
      </c>
      <c r="AJ18" s="27"/>
      <c r="AK18" s="15">
        <v>5</v>
      </c>
      <c r="AL18" s="15">
        <v>66</v>
      </c>
      <c r="AM18" s="15">
        <v>0</v>
      </c>
      <c r="AN18" s="15">
        <v>0</v>
      </c>
      <c r="AO18" s="15">
        <v>66</v>
      </c>
      <c r="AP18" s="15">
        <v>13.2</v>
      </c>
      <c r="AQ18" s="27"/>
      <c r="AR18" s="15"/>
      <c r="AS18" s="15"/>
      <c r="AT18" s="15"/>
      <c r="AU18" s="15"/>
      <c r="AV18" s="15">
        <v>0</v>
      </c>
      <c r="AW18" s="15" t="s">
        <v>815</v>
      </c>
    </row>
    <row r="19" spans="1:49" x14ac:dyDescent="0.25">
      <c r="A19" s="15" t="s">
        <v>310</v>
      </c>
      <c r="B19" s="15" t="s">
        <v>2</v>
      </c>
      <c r="C19" s="15">
        <v>74.38</v>
      </c>
      <c r="D19" s="15">
        <v>221</v>
      </c>
      <c r="E19" s="15">
        <v>4.4000000000000004</v>
      </c>
      <c r="F19" s="15">
        <v>1.2783286667980933</v>
      </c>
      <c r="G19" s="15">
        <v>13</v>
      </c>
      <c r="H19" s="15">
        <v>-1.068798492016714</v>
      </c>
      <c r="I19" s="15">
        <v>39.5</v>
      </c>
      <c r="J19" s="15">
        <v>1.5349599389779309</v>
      </c>
      <c r="K19" s="15">
        <v>132</v>
      </c>
      <c r="L19" s="15">
        <v>1.9627879901491296</v>
      </c>
      <c r="M19" s="15">
        <v>4.3</v>
      </c>
      <c r="N19" s="15">
        <v>0.27807646905341749</v>
      </c>
      <c r="O19" s="15">
        <v>7.02</v>
      </c>
      <c r="P19" s="15">
        <v>0.56215216642772869</v>
      </c>
      <c r="Q19" s="15">
        <v>4.5475067393895863</v>
      </c>
      <c r="R19" s="15">
        <v>0.75791778989826442</v>
      </c>
      <c r="S19" s="15">
        <v>3</v>
      </c>
      <c r="T19" s="15">
        <v>90</v>
      </c>
      <c r="U19" s="15">
        <v>86</v>
      </c>
      <c r="V19" s="27"/>
      <c r="W19" s="15">
        <v>16</v>
      </c>
      <c r="X19" s="15">
        <v>411</v>
      </c>
      <c r="Y19" s="15">
        <v>0</v>
      </c>
      <c r="Z19" s="15">
        <v>193</v>
      </c>
      <c r="AA19" s="15">
        <v>604</v>
      </c>
      <c r="AB19" s="15">
        <v>37.75</v>
      </c>
      <c r="AC19" s="27"/>
      <c r="AD19" s="15">
        <v>16</v>
      </c>
      <c r="AE19" s="15">
        <v>830</v>
      </c>
      <c r="AF19" s="15">
        <v>0</v>
      </c>
      <c r="AG19" s="15">
        <v>36</v>
      </c>
      <c r="AH19" s="15">
        <v>866</v>
      </c>
      <c r="AI19" s="15">
        <v>54.125</v>
      </c>
      <c r="AJ19" s="27"/>
      <c r="AK19" s="15">
        <v>9</v>
      </c>
      <c r="AL19" s="15">
        <v>467</v>
      </c>
      <c r="AM19" s="15">
        <v>0</v>
      </c>
      <c r="AN19" s="15">
        <v>3</v>
      </c>
      <c r="AO19" s="15">
        <v>470</v>
      </c>
      <c r="AP19" s="15">
        <v>52.222222222222221</v>
      </c>
      <c r="AQ19" s="27"/>
      <c r="AR19" s="15">
        <v>12</v>
      </c>
      <c r="AS19" s="15">
        <v>613</v>
      </c>
      <c r="AT19" s="15">
        <v>0</v>
      </c>
      <c r="AU19" s="15">
        <v>5</v>
      </c>
      <c r="AV19" s="15">
        <v>618</v>
      </c>
      <c r="AW19" s="15">
        <v>51.5</v>
      </c>
    </row>
    <row r="20" spans="1:49" x14ac:dyDescent="0.25">
      <c r="A20" s="15" t="s">
        <v>17</v>
      </c>
      <c r="B20" s="15" t="s">
        <v>2</v>
      </c>
      <c r="C20" s="15">
        <v>67.75</v>
      </c>
      <c r="D20" s="15">
        <v>173</v>
      </c>
      <c r="E20" s="15">
        <v>4.26</v>
      </c>
      <c r="F20" s="15">
        <v>1.7662385801950558</v>
      </c>
      <c r="G20" s="15">
        <v>20</v>
      </c>
      <c r="H20" s="15">
        <v>-4.0761804518865366E-2</v>
      </c>
      <c r="I20" s="15">
        <v>38</v>
      </c>
      <c r="J20" s="15">
        <v>1.1980296429605819</v>
      </c>
      <c r="K20" s="15">
        <v>122</v>
      </c>
      <c r="L20" s="15">
        <v>0.84644964752781171</v>
      </c>
      <c r="M20" s="15">
        <v>4.0599999999999996</v>
      </c>
      <c r="N20" s="15">
        <v>1.2500784831178335</v>
      </c>
      <c r="O20" s="15">
        <v>6.86</v>
      </c>
      <c r="P20" s="15">
        <v>0.95770773202822379</v>
      </c>
      <c r="Q20" s="15">
        <v>5.9777422813106416</v>
      </c>
      <c r="R20" s="15">
        <v>0.9962903802184403</v>
      </c>
      <c r="S20" s="15">
        <v>3</v>
      </c>
      <c r="T20" s="15">
        <v>97</v>
      </c>
      <c r="U20" s="15">
        <v>93</v>
      </c>
      <c r="V20" s="27"/>
      <c r="W20" s="15">
        <v>12</v>
      </c>
      <c r="X20" s="15">
        <v>50</v>
      </c>
      <c r="Y20" s="15">
        <v>0</v>
      </c>
      <c r="Z20" s="15">
        <v>52</v>
      </c>
      <c r="AA20" s="15">
        <v>102</v>
      </c>
      <c r="AB20" s="15">
        <v>8.5</v>
      </c>
      <c r="AC20" s="27"/>
      <c r="AD20" s="15">
        <v>8</v>
      </c>
      <c r="AE20" s="15">
        <v>3</v>
      </c>
      <c r="AF20" s="15">
        <v>0</v>
      </c>
      <c r="AG20" s="15">
        <v>38</v>
      </c>
      <c r="AH20" s="15">
        <v>41</v>
      </c>
      <c r="AI20" s="15">
        <v>5.125</v>
      </c>
      <c r="AJ20" s="27"/>
      <c r="AK20" s="15"/>
      <c r="AL20" s="15"/>
      <c r="AM20" s="15"/>
      <c r="AN20" s="15"/>
      <c r="AO20" s="15">
        <v>0</v>
      </c>
      <c r="AP20" s="15" t="s">
        <v>815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1" spans="1:49" x14ac:dyDescent="0.25">
      <c r="A21" s="15" t="s">
        <v>84</v>
      </c>
      <c r="B21" s="15" t="s">
        <v>2</v>
      </c>
      <c r="C21" s="15">
        <v>70.38</v>
      </c>
      <c r="D21" s="15">
        <v>188</v>
      </c>
      <c r="E21" s="15">
        <v>4.58</v>
      </c>
      <c r="F21" s="15">
        <v>0.6510159210020019</v>
      </c>
      <c r="G21" s="15">
        <v>16</v>
      </c>
      <c r="H21" s="15">
        <v>-0.62821134023192171</v>
      </c>
      <c r="I21" s="15">
        <v>31</v>
      </c>
      <c r="J21" s="15">
        <v>-0.3743117384537139</v>
      </c>
      <c r="K21" s="15">
        <v>114</v>
      </c>
      <c r="L21" s="15">
        <v>-4.6621026569242628E-2</v>
      </c>
      <c r="M21" s="15">
        <v>3.94</v>
      </c>
      <c r="N21" s="15">
        <v>1.7360794901500398</v>
      </c>
      <c r="O21" s="15">
        <v>6.74</v>
      </c>
      <c r="P21" s="15">
        <v>1.2543744062285969</v>
      </c>
      <c r="Q21" s="15">
        <v>2.5923257121257604</v>
      </c>
      <c r="R21" s="15">
        <v>0.43205428535429341</v>
      </c>
      <c r="S21" s="15"/>
      <c r="T21" s="15"/>
      <c r="U21" s="15"/>
      <c r="V21" s="27"/>
      <c r="W21" s="15">
        <v>12</v>
      </c>
      <c r="X21" s="15">
        <v>18</v>
      </c>
      <c r="Y21" s="15">
        <v>0</v>
      </c>
      <c r="Z21" s="15">
        <v>75</v>
      </c>
      <c r="AA21" s="15">
        <v>93</v>
      </c>
      <c r="AB21" s="15">
        <v>7.75</v>
      </c>
      <c r="AC21" s="27"/>
      <c r="AD21" s="15"/>
      <c r="AE21" s="15"/>
      <c r="AF21" s="15"/>
      <c r="AG21" s="15"/>
      <c r="AH21" s="15">
        <v>0</v>
      </c>
      <c r="AI21" s="15" t="s">
        <v>815</v>
      </c>
      <c r="AJ21" s="27"/>
      <c r="AK21" s="15">
        <v>9</v>
      </c>
      <c r="AL21" s="15">
        <v>46</v>
      </c>
      <c r="AM21" s="15">
        <v>0</v>
      </c>
      <c r="AN21" s="15">
        <v>81</v>
      </c>
      <c r="AO21" s="15">
        <v>127</v>
      </c>
      <c r="AP21" s="15">
        <v>14.111111111111111</v>
      </c>
      <c r="AQ21" s="27"/>
      <c r="AR21" s="15"/>
      <c r="AS21" s="15"/>
      <c r="AT21" s="15"/>
      <c r="AU21" s="15"/>
      <c r="AV21" s="15">
        <v>0</v>
      </c>
      <c r="AW21" s="15" t="s">
        <v>815</v>
      </c>
    </row>
    <row r="22" spans="1:49" x14ac:dyDescent="0.25">
      <c r="A22" s="15" t="s">
        <v>366</v>
      </c>
      <c r="B22" s="15" t="s">
        <v>2</v>
      </c>
      <c r="C22" s="15">
        <v>68.88</v>
      </c>
      <c r="D22" s="15">
        <v>165</v>
      </c>
      <c r="E22" s="15">
        <v>4.4400000000000004</v>
      </c>
      <c r="F22" s="15">
        <v>1.1389258343989614</v>
      </c>
      <c r="G22" s="15"/>
      <c r="H22" s="15"/>
      <c r="I22" s="15">
        <v>34</v>
      </c>
      <c r="J22" s="15">
        <v>0.29954885358098426</v>
      </c>
      <c r="K22" s="15">
        <v>122</v>
      </c>
      <c r="L22" s="15">
        <v>0.84644964752781171</v>
      </c>
      <c r="M22" s="15"/>
      <c r="N22" s="15"/>
      <c r="O22" s="15"/>
      <c r="P22" s="15"/>
      <c r="Q22" s="15">
        <v>2.2849243355077573</v>
      </c>
      <c r="R22" s="15">
        <v>0.76164144516925247</v>
      </c>
      <c r="S22" s="15">
        <v>4</v>
      </c>
      <c r="T22" s="15">
        <v>104</v>
      </c>
      <c r="U22" s="15">
        <v>100</v>
      </c>
      <c r="V22" s="27"/>
      <c r="W22" s="15">
        <v>15</v>
      </c>
      <c r="X22" s="15">
        <v>7</v>
      </c>
      <c r="Y22" s="15">
        <v>0</v>
      </c>
      <c r="Z22" s="15">
        <v>50</v>
      </c>
      <c r="AA22" s="15">
        <v>57</v>
      </c>
      <c r="AB22" s="15">
        <v>3.8</v>
      </c>
      <c r="AC22" s="27"/>
      <c r="AD22" s="15"/>
      <c r="AE22" s="15"/>
      <c r="AF22" s="15"/>
      <c r="AG22" s="15"/>
      <c r="AH22" s="15">
        <v>0</v>
      </c>
      <c r="AI22" s="15" t="s">
        <v>815</v>
      </c>
      <c r="AJ22" s="27"/>
      <c r="AK22" s="15"/>
      <c r="AL22" s="15"/>
      <c r="AM22" s="15"/>
      <c r="AN22" s="15"/>
      <c r="AO22" s="15">
        <v>0</v>
      </c>
      <c r="AP22" s="15" t="s">
        <v>815</v>
      </c>
      <c r="AQ22" s="27"/>
      <c r="AR22" s="15"/>
      <c r="AS22" s="15"/>
      <c r="AT22" s="15"/>
      <c r="AU22" s="15"/>
      <c r="AV22" s="15">
        <v>0</v>
      </c>
      <c r="AW22" s="15" t="s">
        <v>815</v>
      </c>
    </row>
    <row r="23" spans="1:49" x14ac:dyDescent="0.25">
      <c r="A23" s="15" t="s">
        <v>0</v>
      </c>
      <c r="B23" s="15" t="s">
        <v>2</v>
      </c>
      <c r="C23" s="15">
        <v>73</v>
      </c>
      <c r="D23" s="15">
        <v>195</v>
      </c>
      <c r="E23" s="15">
        <v>4.5</v>
      </c>
      <c r="F23" s="15">
        <v>0.92982158580026542</v>
      </c>
      <c r="G23" s="15">
        <v>4</v>
      </c>
      <c r="H23" s="15">
        <v>-2.390559947371091</v>
      </c>
      <c r="I23" s="15">
        <v>30.5</v>
      </c>
      <c r="J23" s="15">
        <v>-0.48662183712616358</v>
      </c>
      <c r="K23" s="15">
        <v>116</v>
      </c>
      <c r="L23" s="15">
        <v>0.17664664195502094</v>
      </c>
      <c r="M23" s="15">
        <v>4.08</v>
      </c>
      <c r="N23" s="15">
        <v>1.1690783152791304</v>
      </c>
      <c r="O23" s="15">
        <v>6.8</v>
      </c>
      <c r="P23" s="15">
        <v>1.1060410691284113</v>
      </c>
      <c r="Q23" s="15">
        <v>0.5044058276655734</v>
      </c>
      <c r="R23" s="15">
        <v>8.4067637944262238E-2</v>
      </c>
      <c r="S23" s="15">
        <v>5</v>
      </c>
      <c r="T23" s="15">
        <v>176</v>
      </c>
      <c r="U23" s="15">
        <v>159</v>
      </c>
      <c r="V23" s="27"/>
      <c r="W23" s="15"/>
      <c r="X23" s="15"/>
      <c r="Y23" s="15"/>
      <c r="Z23" s="15"/>
      <c r="AA23" s="15">
        <v>0</v>
      </c>
      <c r="AB23" s="15" t="s">
        <v>815</v>
      </c>
      <c r="AC23" s="27"/>
      <c r="AD23" s="15">
        <v>9</v>
      </c>
      <c r="AE23" s="15">
        <v>99</v>
      </c>
      <c r="AF23" s="15">
        <v>0</v>
      </c>
      <c r="AG23" s="15">
        <v>19</v>
      </c>
      <c r="AH23" s="15">
        <v>118</v>
      </c>
      <c r="AI23" s="15">
        <v>13.111111111111111</v>
      </c>
      <c r="AJ23" s="27"/>
      <c r="AK23" s="15">
        <v>5</v>
      </c>
      <c r="AL23" s="15">
        <v>24</v>
      </c>
      <c r="AM23" s="15">
        <v>0</v>
      </c>
      <c r="AN23" s="15">
        <v>38</v>
      </c>
      <c r="AO23" s="15">
        <v>62</v>
      </c>
      <c r="AP23" s="15">
        <v>12.4</v>
      </c>
      <c r="AQ23" s="27"/>
      <c r="AR23" s="15">
        <v>7</v>
      </c>
      <c r="AS23" s="15">
        <v>117</v>
      </c>
      <c r="AT23" s="15">
        <v>0</v>
      </c>
      <c r="AU23" s="15">
        <v>91</v>
      </c>
      <c r="AV23" s="15">
        <v>208</v>
      </c>
      <c r="AW23" s="15">
        <v>29.714285714285715</v>
      </c>
    </row>
    <row r="24" spans="1:49" x14ac:dyDescent="0.25">
      <c r="A24" s="15" t="s">
        <v>261</v>
      </c>
      <c r="B24" s="15" t="s">
        <v>2</v>
      </c>
      <c r="C24" s="15">
        <v>71.5</v>
      </c>
      <c r="D24" s="15">
        <v>205</v>
      </c>
      <c r="E24" s="15">
        <v>4.6500000000000004</v>
      </c>
      <c r="F24" s="15">
        <v>0.40706096430352062</v>
      </c>
      <c r="G24" s="15">
        <v>12</v>
      </c>
      <c r="H24" s="15">
        <v>-1.2156608759449781</v>
      </c>
      <c r="I24" s="15">
        <v>28.5</v>
      </c>
      <c r="J24" s="15">
        <v>-0.9358622318159624</v>
      </c>
      <c r="K24" s="15">
        <v>110</v>
      </c>
      <c r="L24" s="15">
        <v>-0.49315636361776977</v>
      </c>
      <c r="M24" s="15"/>
      <c r="N24" s="15"/>
      <c r="O24" s="15"/>
      <c r="P24" s="15"/>
      <c r="Q24" s="15">
        <v>-2.2376185070751897</v>
      </c>
      <c r="R24" s="15">
        <v>-0.55940462676879743</v>
      </c>
      <c r="S24" s="15">
        <v>2</v>
      </c>
      <c r="T24" s="15">
        <v>63</v>
      </c>
      <c r="U24" s="15">
        <v>62</v>
      </c>
      <c r="V24" s="27"/>
      <c r="W24" s="15">
        <v>16</v>
      </c>
      <c r="X24" s="15">
        <v>683</v>
      </c>
      <c r="Y24" s="15">
        <v>0</v>
      </c>
      <c r="Z24" s="15">
        <v>165</v>
      </c>
      <c r="AA24" s="15">
        <v>848</v>
      </c>
      <c r="AB24" s="15">
        <v>53</v>
      </c>
      <c r="AC24" s="27"/>
      <c r="AD24" s="15">
        <v>16</v>
      </c>
      <c r="AE24" s="15">
        <v>867</v>
      </c>
      <c r="AF24" s="15">
        <v>0</v>
      </c>
      <c r="AG24" s="15">
        <v>111</v>
      </c>
      <c r="AH24" s="15">
        <v>978</v>
      </c>
      <c r="AI24" s="15">
        <v>61.125</v>
      </c>
      <c r="AJ24" s="27"/>
      <c r="AK24" s="15">
        <v>16</v>
      </c>
      <c r="AL24" s="15">
        <v>892</v>
      </c>
      <c r="AM24" s="15">
        <v>0</v>
      </c>
      <c r="AN24" s="15">
        <v>51</v>
      </c>
      <c r="AO24" s="15">
        <v>943</v>
      </c>
      <c r="AP24" s="15">
        <v>58.9375</v>
      </c>
      <c r="AQ24" s="27"/>
      <c r="AR24" s="15">
        <v>16</v>
      </c>
      <c r="AS24" s="15">
        <v>929</v>
      </c>
      <c r="AT24" s="15">
        <v>0</v>
      </c>
      <c r="AU24" s="15">
        <v>40</v>
      </c>
      <c r="AV24" s="15">
        <v>969</v>
      </c>
      <c r="AW24" s="15">
        <v>60.5625</v>
      </c>
    </row>
    <row r="25" spans="1:49" x14ac:dyDescent="0.25">
      <c r="A25" s="15" t="s">
        <v>234</v>
      </c>
      <c r="B25" s="15" t="s">
        <v>2</v>
      </c>
      <c r="C25" s="15">
        <v>74.88</v>
      </c>
      <c r="D25" s="15">
        <v>219</v>
      </c>
      <c r="E25" s="15">
        <v>4.42</v>
      </c>
      <c r="F25" s="15">
        <v>1.2086272505985289</v>
      </c>
      <c r="G25" s="15">
        <v>20</v>
      </c>
      <c r="H25" s="15">
        <v>-4.0761804518865366E-2</v>
      </c>
      <c r="I25" s="15">
        <v>37.5</v>
      </c>
      <c r="J25" s="15">
        <v>1.0857195442881322</v>
      </c>
      <c r="K25" s="15">
        <v>123</v>
      </c>
      <c r="L25" s="15">
        <v>0.95808348178994351</v>
      </c>
      <c r="M25" s="15">
        <v>3.98</v>
      </c>
      <c r="N25" s="15">
        <v>1.5740791544726371</v>
      </c>
      <c r="O25" s="15">
        <v>6.64</v>
      </c>
      <c r="P25" s="15">
        <v>1.5015966347289087</v>
      </c>
      <c r="Q25" s="15">
        <v>6.2873442613592854</v>
      </c>
      <c r="R25" s="15">
        <v>1.0478907102265476</v>
      </c>
      <c r="S25" s="15">
        <v>7</v>
      </c>
      <c r="T25" s="15">
        <v>236</v>
      </c>
      <c r="U25" s="15">
        <v>192</v>
      </c>
      <c r="V25" s="27"/>
      <c r="W25" s="15">
        <v>3</v>
      </c>
      <c r="X25" s="15">
        <v>15</v>
      </c>
      <c r="Y25" s="15">
        <v>0</v>
      </c>
      <c r="Z25" s="15">
        <v>15</v>
      </c>
      <c r="AA25" s="15">
        <v>30</v>
      </c>
      <c r="AB25" s="15">
        <v>10</v>
      </c>
      <c r="AC25" s="27"/>
      <c r="AD25" s="15">
        <v>16</v>
      </c>
      <c r="AE25" s="15">
        <v>131</v>
      </c>
      <c r="AF25" s="15">
        <v>0</v>
      </c>
      <c r="AG25" s="15">
        <v>288</v>
      </c>
      <c r="AH25" s="15">
        <v>419</v>
      </c>
      <c r="AI25" s="15">
        <v>26.1875</v>
      </c>
      <c r="AJ25" s="27"/>
      <c r="AK25" s="15">
        <v>16</v>
      </c>
      <c r="AL25" s="15">
        <v>233</v>
      </c>
      <c r="AM25" s="15">
        <v>0</v>
      </c>
      <c r="AN25" s="15">
        <v>272</v>
      </c>
      <c r="AO25" s="15">
        <v>505</v>
      </c>
      <c r="AP25" s="15">
        <v>31.5625</v>
      </c>
      <c r="AQ25" s="27"/>
      <c r="AR25" s="15">
        <v>16</v>
      </c>
      <c r="AS25" s="15">
        <v>50</v>
      </c>
      <c r="AT25" s="15">
        <v>0</v>
      </c>
      <c r="AU25" s="15">
        <v>247</v>
      </c>
      <c r="AV25" s="15">
        <v>297</v>
      </c>
      <c r="AW25" s="15">
        <v>18.5625</v>
      </c>
    </row>
    <row r="26" spans="1:49" x14ac:dyDescent="0.25">
      <c r="A26" s="15" t="s">
        <v>180</v>
      </c>
      <c r="B26" s="15" t="s">
        <v>2</v>
      </c>
      <c r="C26" s="15">
        <v>67.5</v>
      </c>
      <c r="D26" s="15">
        <v>185</v>
      </c>
      <c r="E26" s="15">
        <v>4.49</v>
      </c>
      <c r="F26" s="15">
        <v>0.96467229390004761</v>
      </c>
      <c r="G26" s="15">
        <v>15</v>
      </c>
      <c r="H26" s="15">
        <v>-0.77507372416018583</v>
      </c>
      <c r="I26" s="15"/>
      <c r="J26" s="15"/>
      <c r="K26" s="15"/>
      <c r="L26" s="15"/>
      <c r="M26" s="15"/>
      <c r="N26" s="15"/>
      <c r="O26" s="15"/>
      <c r="P26" s="15"/>
      <c r="Q26" s="15">
        <v>0.18959856973986178</v>
      </c>
      <c r="R26" s="15">
        <v>9.4799284869930889E-2</v>
      </c>
      <c r="S26" s="15">
        <v>7</v>
      </c>
      <c r="T26" s="15">
        <v>244</v>
      </c>
      <c r="U26" s="15">
        <v>196</v>
      </c>
      <c r="V26" s="27"/>
      <c r="W26" s="15"/>
      <c r="X26" s="15"/>
      <c r="Y26" s="15"/>
      <c r="Z26" s="15"/>
      <c r="AA26" s="15">
        <v>0</v>
      </c>
      <c r="AB26" s="15" t="s">
        <v>815</v>
      </c>
      <c r="AC26" s="27"/>
      <c r="AD26" s="15"/>
      <c r="AE26" s="15"/>
      <c r="AF26" s="15"/>
      <c r="AG26" s="15"/>
      <c r="AH26" s="15">
        <v>0</v>
      </c>
      <c r="AI26" s="15" t="s">
        <v>815</v>
      </c>
      <c r="AJ26" s="27"/>
      <c r="AK26" s="15"/>
      <c r="AL26" s="15"/>
      <c r="AM26" s="15"/>
      <c r="AN26" s="15"/>
      <c r="AO26" s="15">
        <v>0</v>
      </c>
      <c r="AP26" s="15" t="s">
        <v>815</v>
      </c>
      <c r="AQ26" s="27"/>
      <c r="AR26" s="15"/>
      <c r="AS26" s="15"/>
      <c r="AT26" s="15"/>
      <c r="AU26" s="15"/>
      <c r="AV26" s="15">
        <v>0</v>
      </c>
      <c r="AW26" s="15" t="s">
        <v>815</v>
      </c>
    </row>
    <row r="27" spans="1:49" x14ac:dyDescent="0.25">
      <c r="A27" s="15" t="s">
        <v>74</v>
      </c>
      <c r="B27" s="15" t="s">
        <v>2</v>
      </c>
      <c r="C27" s="15">
        <v>70</v>
      </c>
      <c r="D27" s="15">
        <v>179</v>
      </c>
      <c r="E27" s="15">
        <v>4.34</v>
      </c>
      <c r="F27" s="15">
        <v>1.4874329153967925</v>
      </c>
      <c r="G27" s="15"/>
      <c r="H27" s="15"/>
      <c r="I27" s="15">
        <v>36.5</v>
      </c>
      <c r="J27" s="15">
        <v>0.86109934694323276</v>
      </c>
      <c r="K27" s="15">
        <v>117</v>
      </c>
      <c r="L27" s="15">
        <v>0.28828047621715275</v>
      </c>
      <c r="M27" s="15">
        <v>4.12</v>
      </c>
      <c r="N27" s="15">
        <v>1.0070779796017277</v>
      </c>
      <c r="O27" s="15">
        <v>6.91</v>
      </c>
      <c r="P27" s="15">
        <v>0.83409661777806887</v>
      </c>
      <c r="Q27" s="15">
        <v>4.4779873359369748</v>
      </c>
      <c r="R27" s="15">
        <v>0.89559746718739497</v>
      </c>
      <c r="S27" s="15">
        <v>3</v>
      </c>
      <c r="T27" s="15">
        <v>91</v>
      </c>
      <c r="U27" s="15">
        <v>87</v>
      </c>
      <c r="V27" s="27"/>
      <c r="W27" s="15">
        <v>16</v>
      </c>
      <c r="X27" s="15">
        <v>657</v>
      </c>
      <c r="Y27" s="15">
        <v>0</v>
      </c>
      <c r="Z27" s="15">
        <v>0</v>
      </c>
      <c r="AA27" s="15">
        <v>657</v>
      </c>
      <c r="AB27" s="15">
        <v>41.0625</v>
      </c>
      <c r="AC27" s="27"/>
      <c r="AD27" s="15">
        <v>15</v>
      </c>
      <c r="AE27" s="15">
        <v>826</v>
      </c>
      <c r="AF27" s="15">
        <v>0</v>
      </c>
      <c r="AG27" s="15">
        <v>0</v>
      </c>
      <c r="AH27" s="15">
        <v>826</v>
      </c>
      <c r="AI27" s="15">
        <v>55.06666666666667</v>
      </c>
      <c r="AJ27" s="27"/>
      <c r="AK27" s="15">
        <v>15</v>
      </c>
      <c r="AL27" s="15">
        <v>596</v>
      </c>
      <c r="AM27" s="15">
        <v>0</v>
      </c>
      <c r="AN27" s="15">
        <v>36</v>
      </c>
      <c r="AO27" s="15">
        <v>632</v>
      </c>
      <c r="AP27" s="15">
        <v>42.133333333333333</v>
      </c>
      <c r="AQ27" s="27"/>
      <c r="AR27" s="15">
        <v>10</v>
      </c>
      <c r="AS27" s="15">
        <v>491</v>
      </c>
      <c r="AT27" s="15">
        <v>0</v>
      </c>
      <c r="AU27" s="15">
        <v>0</v>
      </c>
      <c r="AV27" s="15">
        <v>491</v>
      </c>
      <c r="AW27" s="15">
        <v>49.1</v>
      </c>
    </row>
    <row r="28" spans="1:49" x14ac:dyDescent="0.25">
      <c r="A28" s="15" t="s">
        <v>299</v>
      </c>
      <c r="B28" s="15" t="s">
        <v>2</v>
      </c>
      <c r="C28" s="15">
        <v>75.13</v>
      </c>
      <c r="D28" s="15">
        <v>212</v>
      </c>
      <c r="E28" s="15">
        <v>4.46</v>
      </c>
      <c r="F28" s="15">
        <v>1.0692244181993971</v>
      </c>
      <c r="G28" s="15">
        <v>21</v>
      </c>
      <c r="H28" s="15">
        <v>0.10610057940939874</v>
      </c>
      <c r="I28" s="15">
        <v>35.5</v>
      </c>
      <c r="J28" s="15">
        <v>0.6364791495983334</v>
      </c>
      <c r="K28" s="15">
        <v>120</v>
      </c>
      <c r="L28" s="15">
        <v>0.6231819790035481</v>
      </c>
      <c r="M28" s="15">
        <v>4.18</v>
      </c>
      <c r="N28" s="15">
        <v>0.76407747608562548</v>
      </c>
      <c r="O28" s="15">
        <v>6.95</v>
      </c>
      <c r="P28" s="15">
        <v>0.73520772637794463</v>
      </c>
      <c r="Q28" s="15">
        <v>3.9342713286742477</v>
      </c>
      <c r="R28" s="15">
        <v>0.65571188811237457</v>
      </c>
      <c r="S28" s="15">
        <v>2</v>
      </c>
      <c r="T28" s="15">
        <v>42</v>
      </c>
      <c r="U28" s="15">
        <v>41</v>
      </c>
      <c r="V28" s="27"/>
      <c r="W28" s="15">
        <v>16</v>
      </c>
      <c r="X28" s="15">
        <v>765</v>
      </c>
      <c r="Y28" s="15">
        <v>0</v>
      </c>
      <c r="Z28" s="15">
        <v>5</v>
      </c>
      <c r="AA28" s="15">
        <v>770</v>
      </c>
      <c r="AB28" s="15">
        <v>48.125</v>
      </c>
      <c r="AC28" s="27"/>
      <c r="AD28" s="15">
        <v>16</v>
      </c>
      <c r="AE28" s="15">
        <v>919</v>
      </c>
      <c r="AF28" s="15">
        <v>0</v>
      </c>
      <c r="AG28" s="15">
        <v>1</v>
      </c>
      <c r="AH28" s="15">
        <v>920</v>
      </c>
      <c r="AI28" s="15">
        <v>57.5</v>
      </c>
      <c r="AJ28" s="27"/>
      <c r="AK28" s="15">
        <v>14</v>
      </c>
      <c r="AL28" s="15">
        <v>843</v>
      </c>
      <c r="AM28" s="15">
        <v>0</v>
      </c>
      <c r="AN28" s="15">
        <v>2</v>
      </c>
      <c r="AO28" s="15">
        <v>845</v>
      </c>
      <c r="AP28" s="15">
        <v>60.357142857142854</v>
      </c>
      <c r="AQ28" s="27"/>
      <c r="AR28" s="15">
        <v>10</v>
      </c>
      <c r="AS28" s="15">
        <v>508</v>
      </c>
      <c r="AT28" s="15">
        <v>0</v>
      </c>
      <c r="AU28" s="15">
        <v>1</v>
      </c>
      <c r="AV28" s="15">
        <v>509</v>
      </c>
      <c r="AW28" s="15">
        <v>50.9</v>
      </c>
    </row>
    <row r="29" spans="1:49" x14ac:dyDescent="0.25">
      <c r="A29" s="15" t="s">
        <v>219</v>
      </c>
      <c r="B29" s="15" t="s">
        <v>2</v>
      </c>
      <c r="C29" s="15">
        <v>71.25</v>
      </c>
      <c r="D29" s="15">
        <v>206</v>
      </c>
      <c r="E29" s="15">
        <v>4.51</v>
      </c>
      <c r="F29" s="15">
        <v>0.89497087770048322</v>
      </c>
      <c r="G29" s="15">
        <v>14</v>
      </c>
      <c r="H29" s="15">
        <v>-0.92193610808844995</v>
      </c>
      <c r="I29" s="15">
        <v>35.5</v>
      </c>
      <c r="J29" s="15">
        <v>0.6364791495983334</v>
      </c>
      <c r="K29" s="15">
        <v>115</v>
      </c>
      <c r="L29" s="15">
        <v>6.5012807692889168E-2</v>
      </c>
      <c r="M29" s="15"/>
      <c r="N29" s="15"/>
      <c r="O29" s="15"/>
      <c r="P29" s="15"/>
      <c r="Q29" s="15">
        <v>0.67452672690325588</v>
      </c>
      <c r="R29" s="15">
        <v>0.16863168172581397</v>
      </c>
      <c r="S29" s="15">
        <v>3</v>
      </c>
      <c r="T29" s="15">
        <v>86</v>
      </c>
      <c r="U29" s="15">
        <v>82</v>
      </c>
      <c r="V29" s="27"/>
      <c r="W29" s="15">
        <v>12</v>
      </c>
      <c r="X29" s="15">
        <v>209</v>
      </c>
      <c r="Y29" s="15">
        <v>0</v>
      </c>
      <c r="Z29" s="15">
        <v>165</v>
      </c>
      <c r="AA29" s="15">
        <v>374</v>
      </c>
      <c r="AB29" s="15">
        <v>31.166666666666668</v>
      </c>
      <c r="AC29" s="27"/>
      <c r="AD29" s="15">
        <v>15</v>
      </c>
      <c r="AE29" s="15">
        <v>539</v>
      </c>
      <c r="AF29" s="15">
        <v>0</v>
      </c>
      <c r="AG29" s="15">
        <v>98</v>
      </c>
      <c r="AH29" s="15">
        <v>637</v>
      </c>
      <c r="AI29" s="15">
        <v>42.466666666666669</v>
      </c>
      <c r="AJ29" s="27"/>
      <c r="AK29" s="15">
        <v>10</v>
      </c>
      <c r="AL29" s="15">
        <v>171</v>
      </c>
      <c r="AM29" s="15">
        <v>0</v>
      </c>
      <c r="AN29" s="15">
        <v>74</v>
      </c>
      <c r="AO29" s="15">
        <v>245</v>
      </c>
      <c r="AP29" s="15">
        <v>24.5</v>
      </c>
      <c r="AQ29" s="27"/>
      <c r="AR29" s="15"/>
      <c r="AS29" s="15"/>
      <c r="AT29" s="15"/>
      <c r="AU29" s="15"/>
      <c r="AV29" s="15">
        <v>0</v>
      </c>
      <c r="AW29" s="15" t="s">
        <v>815</v>
      </c>
    </row>
    <row r="30" spans="1:49" x14ac:dyDescent="0.25">
      <c r="A30" s="15" t="s">
        <v>387</v>
      </c>
      <c r="B30" s="15" t="s">
        <v>2</v>
      </c>
      <c r="C30" s="15">
        <v>69.88</v>
      </c>
      <c r="D30" s="15">
        <v>178</v>
      </c>
      <c r="E30" s="15">
        <v>4.6900000000000004</v>
      </c>
      <c r="F30" s="15">
        <v>0.26765813190438886</v>
      </c>
      <c r="G30" s="15">
        <v>11</v>
      </c>
      <c r="H30" s="15">
        <v>-1.3625232598732422</v>
      </c>
      <c r="I30" s="15">
        <v>35</v>
      </c>
      <c r="J30" s="15">
        <v>0.52416905092588373</v>
      </c>
      <c r="K30" s="15">
        <v>116</v>
      </c>
      <c r="L30" s="15">
        <v>0.17664664195502094</v>
      </c>
      <c r="M30" s="15">
        <v>4.33</v>
      </c>
      <c r="N30" s="15">
        <v>0.15657621729536456</v>
      </c>
      <c r="O30" s="15">
        <v>7.1</v>
      </c>
      <c r="P30" s="15">
        <v>0.36437438362747998</v>
      </c>
      <c r="Q30" s="15">
        <v>0.12690116583489594</v>
      </c>
      <c r="R30" s="15">
        <v>2.1150194305815991E-2</v>
      </c>
      <c r="S30" s="15"/>
      <c r="T30" s="15"/>
      <c r="U30" s="15"/>
      <c r="V30" s="27"/>
      <c r="W30" s="15"/>
      <c r="X30" s="15"/>
      <c r="Y30" s="15"/>
      <c r="Z30" s="15"/>
      <c r="AA30" s="15">
        <v>0</v>
      </c>
      <c r="AB30" s="15" t="s">
        <v>815</v>
      </c>
      <c r="AC30" s="27"/>
      <c r="AD30" s="15"/>
      <c r="AE30" s="15"/>
      <c r="AF30" s="15"/>
      <c r="AG30" s="15"/>
      <c r="AH30" s="15">
        <v>0</v>
      </c>
      <c r="AI30" s="15" t="s">
        <v>815</v>
      </c>
      <c r="AJ30" s="27"/>
      <c r="AK30" s="15"/>
      <c r="AL30" s="15"/>
      <c r="AM30" s="15"/>
      <c r="AN30" s="15"/>
      <c r="AO30" s="15">
        <v>0</v>
      </c>
      <c r="AP30" s="15" t="s">
        <v>815</v>
      </c>
      <c r="AQ30" s="27"/>
      <c r="AR30" s="15"/>
      <c r="AS30" s="15"/>
      <c r="AT30" s="15"/>
      <c r="AU30" s="15"/>
      <c r="AV30" s="15">
        <v>0</v>
      </c>
      <c r="AW30" s="15" t="s">
        <v>815</v>
      </c>
    </row>
    <row r="31" spans="1:49" x14ac:dyDescent="0.25">
      <c r="A31" s="15" t="s">
        <v>35</v>
      </c>
      <c r="B31" s="15" t="s">
        <v>2</v>
      </c>
      <c r="C31" s="15">
        <v>77</v>
      </c>
      <c r="D31" s="15">
        <v>240</v>
      </c>
      <c r="E31" s="15">
        <v>4.6100000000000003</v>
      </c>
      <c r="F31" s="15">
        <v>0.54646379670265233</v>
      </c>
      <c r="G31" s="15">
        <v>13</v>
      </c>
      <c r="H31" s="15">
        <v>-1.068798492016714</v>
      </c>
      <c r="I31" s="15">
        <v>32.5</v>
      </c>
      <c r="J31" s="15">
        <v>-3.7381442436364792E-2</v>
      </c>
      <c r="K31" s="15">
        <v>117</v>
      </c>
      <c r="L31" s="15">
        <v>0.28828047621715275</v>
      </c>
      <c r="M31" s="15">
        <v>4.3899999999999997</v>
      </c>
      <c r="N31" s="15">
        <v>-8.6424286220737639E-2</v>
      </c>
      <c r="O31" s="15">
        <v>7.33</v>
      </c>
      <c r="P31" s="15">
        <v>-0.20423674192323543</v>
      </c>
      <c r="Q31" s="15">
        <v>-0.5620966896772468</v>
      </c>
      <c r="R31" s="15">
        <v>-9.3682781612874466E-2</v>
      </c>
      <c r="S31" s="15">
        <v>1</v>
      </c>
      <c r="T31" s="15">
        <v>28</v>
      </c>
      <c r="U31" s="15">
        <v>28</v>
      </c>
      <c r="V31" s="27"/>
      <c r="W31" s="15">
        <v>16</v>
      </c>
      <c r="X31" s="15">
        <v>926</v>
      </c>
      <c r="Y31" s="15">
        <v>0</v>
      </c>
      <c r="Z31" s="15">
        <v>1</v>
      </c>
      <c r="AA31" s="15">
        <v>927</v>
      </c>
      <c r="AB31" s="15">
        <v>57.9375</v>
      </c>
      <c r="AC31" s="27"/>
      <c r="AD31" s="15"/>
      <c r="AE31" s="15"/>
      <c r="AF31" s="15"/>
      <c r="AG31" s="15"/>
      <c r="AH31" s="15">
        <v>0</v>
      </c>
      <c r="AI31" s="15" t="s">
        <v>815</v>
      </c>
      <c r="AJ31" s="27"/>
      <c r="AK31" s="15">
        <v>16</v>
      </c>
      <c r="AL31" s="15">
        <v>802</v>
      </c>
      <c r="AM31" s="15">
        <v>0</v>
      </c>
      <c r="AN31" s="15">
        <v>2</v>
      </c>
      <c r="AO31" s="15">
        <v>804</v>
      </c>
      <c r="AP31" s="15">
        <v>50.25</v>
      </c>
      <c r="AQ31" s="27"/>
      <c r="AR31" s="15">
        <v>14</v>
      </c>
      <c r="AS31" s="15">
        <v>598</v>
      </c>
      <c r="AT31" s="15">
        <v>0</v>
      </c>
      <c r="AU31" s="15">
        <v>5</v>
      </c>
      <c r="AV31" s="15">
        <v>603</v>
      </c>
      <c r="AW31" s="15">
        <v>43.071428571428569</v>
      </c>
    </row>
    <row r="32" spans="1:49" x14ac:dyDescent="0.25">
      <c r="A32" s="15" t="s">
        <v>326</v>
      </c>
      <c r="B32" s="15" t="s">
        <v>2</v>
      </c>
      <c r="C32" s="15">
        <v>74</v>
      </c>
      <c r="D32" s="15">
        <v>198</v>
      </c>
      <c r="E32" s="15">
        <v>4.4800000000000004</v>
      </c>
      <c r="F32" s="15">
        <v>0.99952300199982969</v>
      </c>
      <c r="G32" s="15">
        <v>8</v>
      </c>
      <c r="H32" s="15">
        <v>-1.8031104116580345</v>
      </c>
      <c r="I32" s="15">
        <v>33</v>
      </c>
      <c r="J32" s="15">
        <v>7.4928656236084898E-2</v>
      </c>
      <c r="K32" s="15">
        <v>121</v>
      </c>
      <c r="L32" s="15">
        <v>0.73481581326567991</v>
      </c>
      <c r="M32" s="15">
        <v>4.32</v>
      </c>
      <c r="N32" s="15">
        <v>0.19707630121471434</v>
      </c>
      <c r="O32" s="15">
        <v>6.68</v>
      </c>
      <c r="P32" s="15">
        <v>1.4027077433287845</v>
      </c>
      <c r="Q32" s="15">
        <v>1.6059411043870588</v>
      </c>
      <c r="R32" s="15">
        <v>0.26765685073117645</v>
      </c>
      <c r="S32" s="15">
        <v>4</v>
      </c>
      <c r="T32" s="15">
        <v>123</v>
      </c>
      <c r="U32" s="15">
        <v>117</v>
      </c>
      <c r="V32" s="27"/>
      <c r="W32" s="15">
        <v>9</v>
      </c>
      <c r="X32" s="15">
        <v>169</v>
      </c>
      <c r="Y32" s="15">
        <v>0</v>
      </c>
      <c r="Z32" s="15">
        <v>32</v>
      </c>
      <c r="AA32" s="15">
        <v>201</v>
      </c>
      <c r="AB32" s="15">
        <v>22.333333333333332</v>
      </c>
      <c r="AC32" s="27"/>
      <c r="AD32" s="15">
        <v>1</v>
      </c>
      <c r="AE32" s="15">
        <v>13</v>
      </c>
      <c r="AF32" s="15">
        <v>0</v>
      </c>
      <c r="AG32" s="15">
        <v>6</v>
      </c>
      <c r="AH32" s="15">
        <v>19</v>
      </c>
      <c r="AI32" s="15">
        <v>19</v>
      </c>
      <c r="AJ32" s="27"/>
      <c r="AK32" s="15"/>
      <c r="AL32" s="15"/>
      <c r="AM32" s="15"/>
      <c r="AN32" s="15"/>
      <c r="AO32" s="15">
        <v>0</v>
      </c>
      <c r="AP32" s="15" t="s">
        <v>815</v>
      </c>
      <c r="AQ32" s="27"/>
      <c r="AR32" s="15"/>
      <c r="AS32" s="15"/>
      <c r="AT32" s="15"/>
      <c r="AU32" s="15"/>
      <c r="AV32" s="15">
        <v>0</v>
      </c>
      <c r="AW32" s="15" t="s">
        <v>815</v>
      </c>
    </row>
    <row r="33" spans="1:49" x14ac:dyDescent="0.25">
      <c r="A33" s="15" t="s">
        <v>417</v>
      </c>
      <c r="B33" s="15" t="s">
        <v>2</v>
      </c>
      <c r="C33" s="15">
        <v>75.88</v>
      </c>
      <c r="D33" s="15">
        <v>195</v>
      </c>
      <c r="E33" s="15">
        <v>4.46</v>
      </c>
      <c r="F33" s="15">
        <v>1.0692244181993971</v>
      </c>
      <c r="G33" s="15">
        <v>8</v>
      </c>
      <c r="H33" s="15">
        <v>-1.8031104116580345</v>
      </c>
      <c r="I33" s="15">
        <v>32</v>
      </c>
      <c r="J33" s="15">
        <v>-0.1496915411088145</v>
      </c>
      <c r="K33" s="15">
        <v>114</v>
      </c>
      <c r="L33" s="15">
        <v>-4.6621026569242628E-2</v>
      </c>
      <c r="M33" s="15">
        <v>4.3499999999999996</v>
      </c>
      <c r="N33" s="15">
        <v>7.5576049456665031E-2</v>
      </c>
      <c r="O33" s="15">
        <v>7.19</v>
      </c>
      <c r="P33" s="15">
        <v>0.14187437797719862</v>
      </c>
      <c r="Q33" s="15">
        <v>-0.71274813370283086</v>
      </c>
      <c r="R33" s="15">
        <v>-0.11879135561713848</v>
      </c>
      <c r="S33" s="15"/>
      <c r="T33" s="15"/>
      <c r="U33" s="15"/>
      <c r="V33" s="27"/>
      <c r="W33" s="15"/>
      <c r="X33" s="15"/>
      <c r="Y33" s="15"/>
      <c r="Z33" s="15"/>
      <c r="AA33" s="15">
        <v>0</v>
      </c>
      <c r="AB33" s="15" t="s">
        <v>815</v>
      </c>
      <c r="AC33" s="27"/>
      <c r="AD33" s="15"/>
      <c r="AE33" s="15"/>
      <c r="AF33" s="15"/>
      <c r="AG33" s="15"/>
      <c r="AH33" s="15">
        <v>0</v>
      </c>
      <c r="AI33" s="15" t="s">
        <v>815</v>
      </c>
      <c r="AJ33" s="27"/>
      <c r="AK33" s="15"/>
      <c r="AL33" s="15"/>
      <c r="AM33" s="15"/>
      <c r="AN33" s="15"/>
      <c r="AO33" s="15">
        <v>0</v>
      </c>
      <c r="AP33" s="15" t="s">
        <v>815</v>
      </c>
      <c r="AQ33" s="27"/>
      <c r="AR33" s="15"/>
      <c r="AS33" s="15"/>
      <c r="AT33" s="15"/>
      <c r="AU33" s="15"/>
      <c r="AV33" s="15">
        <v>0</v>
      </c>
      <c r="AW33" s="15" t="s">
        <v>815</v>
      </c>
    </row>
    <row r="34" spans="1:49" x14ac:dyDescent="0.25">
      <c r="A34" s="15" t="s">
        <v>277</v>
      </c>
      <c r="B34" s="15" t="s">
        <v>2</v>
      </c>
      <c r="C34" s="15">
        <v>75.75</v>
      </c>
      <c r="D34" s="15">
        <v>218</v>
      </c>
      <c r="E34" s="15">
        <v>4.5999999999999996</v>
      </c>
      <c r="F34" s="15">
        <v>0.58131450480243763</v>
      </c>
      <c r="G34" s="15">
        <v>20</v>
      </c>
      <c r="H34" s="15">
        <v>-4.0761804518865366E-2</v>
      </c>
      <c r="I34" s="15">
        <v>36</v>
      </c>
      <c r="J34" s="15">
        <v>0.74878924827078308</v>
      </c>
      <c r="K34" s="15">
        <v>123</v>
      </c>
      <c r="L34" s="15">
        <v>0.95808348178994351</v>
      </c>
      <c r="M34" s="15">
        <v>4.25</v>
      </c>
      <c r="N34" s="15">
        <v>0.4805768886501699</v>
      </c>
      <c r="O34" s="15">
        <v>7.07</v>
      </c>
      <c r="P34" s="15">
        <v>0.43854105217757161</v>
      </c>
      <c r="Q34" s="15">
        <v>3.1665433711720401</v>
      </c>
      <c r="R34" s="15">
        <v>0.52775722852867335</v>
      </c>
      <c r="S34" s="15"/>
      <c r="T34" s="15"/>
      <c r="U34" s="15"/>
      <c r="V34" s="27"/>
      <c r="W34" s="15"/>
      <c r="X34" s="15"/>
      <c r="Y34" s="15"/>
      <c r="Z34" s="15"/>
      <c r="AA34" s="15">
        <v>0</v>
      </c>
      <c r="AB34" s="15" t="s">
        <v>815</v>
      </c>
      <c r="AC34" s="27"/>
      <c r="AD34" s="15"/>
      <c r="AE34" s="15"/>
      <c r="AF34" s="15"/>
      <c r="AG34" s="15"/>
      <c r="AH34" s="15">
        <v>0</v>
      </c>
      <c r="AI34" s="15" t="s">
        <v>815</v>
      </c>
      <c r="AJ34" s="27"/>
      <c r="AK34" s="15"/>
      <c r="AL34" s="15"/>
      <c r="AM34" s="15"/>
      <c r="AN34" s="15"/>
      <c r="AO34" s="15">
        <v>0</v>
      </c>
      <c r="AP34" s="15" t="s">
        <v>815</v>
      </c>
      <c r="AQ34" s="27"/>
      <c r="AR34" s="15"/>
      <c r="AS34" s="15"/>
      <c r="AT34" s="15"/>
      <c r="AU34" s="15"/>
      <c r="AV34" s="15">
        <v>0</v>
      </c>
      <c r="AW34" s="15" t="s">
        <v>815</v>
      </c>
    </row>
    <row r="35" spans="1:49" x14ac:dyDescent="0.25">
      <c r="A35" s="15" t="s">
        <v>268</v>
      </c>
      <c r="B35" s="15" t="s">
        <v>2</v>
      </c>
      <c r="C35" s="15">
        <v>71.75</v>
      </c>
      <c r="D35" s="15">
        <v>192</v>
      </c>
      <c r="E35" s="15">
        <v>4.5199999999999996</v>
      </c>
      <c r="F35" s="15">
        <v>0.86012016960070115</v>
      </c>
      <c r="G35" s="15"/>
      <c r="H35" s="15"/>
      <c r="I35" s="15">
        <v>38</v>
      </c>
      <c r="J35" s="15">
        <v>1.1980296429605819</v>
      </c>
      <c r="K35" s="15">
        <v>126</v>
      </c>
      <c r="L35" s="15">
        <v>1.2929849845763388</v>
      </c>
      <c r="M35" s="15">
        <v>4.01</v>
      </c>
      <c r="N35" s="15">
        <v>1.4525789027145859</v>
      </c>
      <c r="O35" s="15"/>
      <c r="P35" s="15"/>
      <c r="Q35" s="15">
        <v>4.8037136998522074</v>
      </c>
      <c r="R35" s="15">
        <v>1.2009284249630519</v>
      </c>
      <c r="S35" s="15">
        <v>2</v>
      </c>
      <c r="T35" s="15">
        <v>39</v>
      </c>
      <c r="U35" s="15">
        <v>38</v>
      </c>
      <c r="V35" s="27"/>
      <c r="W35" s="15">
        <v>13</v>
      </c>
      <c r="X35" s="15">
        <v>492</v>
      </c>
      <c r="Y35" s="15">
        <v>0</v>
      </c>
      <c r="Z35" s="15">
        <v>1</v>
      </c>
      <c r="AA35" s="15">
        <v>493</v>
      </c>
      <c r="AB35" s="15">
        <v>37.92307692307692</v>
      </c>
      <c r="AC35" s="27"/>
      <c r="AD35" s="15">
        <v>10</v>
      </c>
      <c r="AE35" s="15">
        <v>240</v>
      </c>
      <c r="AF35" s="15">
        <v>0</v>
      </c>
      <c r="AG35" s="15">
        <v>0</v>
      </c>
      <c r="AH35" s="15">
        <v>240</v>
      </c>
      <c r="AI35" s="15">
        <v>24</v>
      </c>
      <c r="AJ35" s="27"/>
      <c r="AK35" s="15">
        <v>16</v>
      </c>
      <c r="AL35" s="15">
        <v>818</v>
      </c>
      <c r="AM35" s="15">
        <v>0</v>
      </c>
      <c r="AN35" s="15">
        <v>65</v>
      </c>
      <c r="AO35" s="15">
        <v>883</v>
      </c>
      <c r="AP35" s="15">
        <v>55.1875</v>
      </c>
      <c r="AQ35" s="27"/>
      <c r="AR35" s="15">
        <v>14</v>
      </c>
      <c r="AS35" s="15">
        <v>737</v>
      </c>
      <c r="AT35" s="15">
        <v>0</v>
      </c>
      <c r="AU35" s="15">
        <v>24</v>
      </c>
      <c r="AV35" s="15">
        <v>761</v>
      </c>
      <c r="AW35" s="15">
        <v>54.357142857142854</v>
      </c>
    </row>
    <row r="36" spans="1:49" x14ac:dyDescent="0.25">
      <c r="A36" s="15" t="s">
        <v>79</v>
      </c>
      <c r="B36" s="15" t="s">
        <v>2</v>
      </c>
      <c r="C36" s="15">
        <v>75.75</v>
      </c>
      <c r="D36" s="15">
        <v>211</v>
      </c>
      <c r="E36" s="15">
        <v>4.42</v>
      </c>
      <c r="F36" s="15">
        <v>1.2086272505985289</v>
      </c>
      <c r="G36" s="15">
        <v>16</v>
      </c>
      <c r="H36" s="15">
        <v>-0.62821134023192171</v>
      </c>
      <c r="I36" s="15">
        <v>39</v>
      </c>
      <c r="J36" s="15">
        <v>1.4226498403054813</v>
      </c>
      <c r="K36" s="15">
        <v>123</v>
      </c>
      <c r="L36" s="15">
        <v>0.95808348178994351</v>
      </c>
      <c r="M36" s="15">
        <v>4.1500000000000004</v>
      </c>
      <c r="N36" s="15">
        <v>0.88557772784367483</v>
      </c>
      <c r="O36" s="15">
        <v>7.18</v>
      </c>
      <c r="P36" s="15">
        <v>0.16659660082723135</v>
      </c>
      <c r="Q36" s="15">
        <v>4.0133235611329381</v>
      </c>
      <c r="R36" s="15">
        <v>0.66888726018882305</v>
      </c>
      <c r="S36" s="15">
        <v>4</v>
      </c>
      <c r="T36" s="15">
        <v>118</v>
      </c>
      <c r="U36" s="15">
        <v>112</v>
      </c>
      <c r="V36" s="27"/>
      <c r="W36" s="15">
        <v>10</v>
      </c>
      <c r="X36" s="15">
        <v>295</v>
      </c>
      <c r="Y36" s="15">
        <v>0</v>
      </c>
      <c r="Z36" s="15">
        <v>3</v>
      </c>
      <c r="AA36" s="15">
        <v>298</v>
      </c>
      <c r="AB36" s="15">
        <v>29.8</v>
      </c>
      <c r="AC36" s="27"/>
      <c r="AD36" s="15">
        <v>11</v>
      </c>
      <c r="AE36" s="15">
        <v>511</v>
      </c>
      <c r="AF36" s="15">
        <v>0</v>
      </c>
      <c r="AG36" s="15">
        <v>2</v>
      </c>
      <c r="AH36" s="15">
        <v>513</v>
      </c>
      <c r="AI36" s="15">
        <v>46.636363636363633</v>
      </c>
      <c r="AJ36" s="27"/>
      <c r="AK36" s="15"/>
      <c r="AL36" s="15"/>
      <c r="AM36" s="15"/>
      <c r="AN36" s="15"/>
      <c r="AO36" s="15">
        <v>0</v>
      </c>
      <c r="AP36" s="15" t="s">
        <v>815</v>
      </c>
      <c r="AQ36" s="27"/>
      <c r="AR36" s="15">
        <v>15</v>
      </c>
      <c r="AS36" s="15">
        <v>681</v>
      </c>
      <c r="AT36" s="15">
        <v>0</v>
      </c>
      <c r="AU36" s="15">
        <v>22</v>
      </c>
      <c r="AV36" s="15">
        <v>703</v>
      </c>
      <c r="AW36" s="15">
        <v>46.866666666666667</v>
      </c>
    </row>
    <row r="37" spans="1:49" x14ac:dyDescent="0.25">
      <c r="A37" s="15" t="s">
        <v>204</v>
      </c>
      <c r="B37" s="15" t="s">
        <v>2</v>
      </c>
      <c r="C37" s="15">
        <v>73</v>
      </c>
      <c r="D37" s="15">
        <v>198</v>
      </c>
      <c r="E37" s="15">
        <v>4.5</v>
      </c>
      <c r="F37" s="15">
        <v>0.92982158580026542</v>
      </c>
      <c r="G37" s="15">
        <v>15</v>
      </c>
      <c r="H37" s="15">
        <v>-0.77507372416018583</v>
      </c>
      <c r="I37" s="15">
        <v>36.5</v>
      </c>
      <c r="J37" s="15">
        <v>0.86109934694323276</v>
      </c>
      <c r="K37" s="15">
        <v>116</v>
      </c>
      <c r="L37" s="15">
        <v>0.17664664195502094</v>
      </c>
      <c r="M37" s="15">
        <v>4.2</v>
      </c>
      <c r="N37" s="15">
        <v>0.68307730824692237</v>
      </c>
      <c r="O37" s="15">
        <v>7.08</v>
      </c>
      <c r="P37" s="15">
        <v>0.41381882932754105</v>
      </c>
      <c r="Q37" s="15">
        <v>2.2893899881127968</v>
      </c>
      <c r="R37" s="15">
        <v>0.38156499801879945</v>
      </c>
      <c r="S37" s="15">
        <v>6</v>
      </c>
      <c r="T37" s="15">
        <v>190</v>
      </c>
      <c r="U37" s="15">
        <v>170</v>
      </c>
      <c r="V37" s="27"/>
      <c r="W37" s="15"/>
      <c r="X37" s="15"/>
      <c r="Y37" s="15"/>
      <c r="Z37" s="15"/>
      <c r="AA37" s="15">
        <v>0</v>
      </c>
      <c r="AB37" s="15" t="s">
        <v>815</v>
      </c>
      <c r="AC37" s="27"/>
      <c r="AD37" s="15">
        <v>5</v>
      </c>
      <c r="AE37" s="15">
        <v>28</v>
      </c>
      <c r="AF37" s="15">
        <v>0</v>
      </c>
      <c r="AG37" s="15">
        <v>7</v>
      </c>
      <c r="AH37" s="15">
        <v>35</v>
      </c>
      <c r="AI37" s="15">
        <v>7</v>
      </c>
      <c r="AJ37" s="27"/>
      <c r="AK37" s="15"/>
      <c r="AL37" s="15"/>
      <c r="AM37" s="15"/>
      <c r="AN37" s="15"/>
      <c r="AO37" s="15">
        <v>0</v>
      </c>
      <c r="AP37" s="15" t="s">
        <v>815</v>
      </c>
      <c r="AQ37" s="27"/>
      <c r="AR37" s="15">
        <v>4</v>
      </c>
      <c r="AS37" s="15">
        <v>11</v>
      </c>
      <c r="AT37" s="15">
        <v>0</v>
      </c>
      <c r="AU37" s="15">
        <v>28</v>
      </c>
      <c r="AV37" s="15">
        <v>39</v>
      </c>
      <c r="AW37" s="15">
        <v>9.75</v>
      </c>
    </row>
    <row r="38" spans="1:49" x14ac:dyDescent="0.25">
      <c r="A38" s="15" t="s">
        <v>87</v>
      </c>
      <c r="B38" s="15" t="s">
        <v>2</v>
      </c>
      <c r="C38" s="15">
        <v>69.38</v>
      </c>
      <c r="D38" s="15">
        <v>192</v>
      </c>
      <c r="E38" s="15">
        <v>4.46</v>
      </c>
      <c r="F38" s="15">
        <v>1.0692244181993971</v>
      </c>
      <c r="G38" s="15">
        <v>20</v>
      </c>
      <c r="H38" s="15">
        <v>-4.0761804518865366E-2</v>
      </c>
      <c r="I38" s="15">
        <v>39</v>
      </c>
      <c r="J38" s="15">
        <v>1.4226498403054813</v>
      </c>
      <c r="K38" s="15">
        <v>122</v>
      </c>
      <c r="L38" s="15">
        <v>0.84644964752781171</v>
      </c>
      <c r="M38" s="15">
        <v>4.01</v>
      </c>
      <c r="N38" s="15">
        <v>1.4525789027145859</v>
      </c>
      <c r="O38" s="15">
        <v>6.77</v>
      </c>
      <c r="P38" s="15">
        <v>1.1802077376785052</v>
      </c>
      <c r="Q38" s="15">
        <v>5.9303487419069159</v>
      </c>
      <c r="R38" s="15">
        <v>0.98839145698448594</v>
      </c>
      <c r="S38" s="15">
        <v>7</v>
      </c>
      <c r="T38" s="15">
        <v>218</v>
      </c>
      <c r="U38" s="15">
        <v>186</v>
      </c>
      <c r="V38" s="27"/>
      <c r="W38" s="15">
        <v>4</v>
      </c>
      <c r="X38" s="15">
        <v>65</v>
      </c>
      <c r="Y38" s="15">
        <v>0</v>
      </c>
      <c r="Z38" s="15">
        <v>5</v>
      </c>
      <c r="AA38" s="15">
        <v>70</v>
      </c>
      <c r="AB38" s="15">
        <v>17.5</v>
      </c>
      <c r="AC38" s="27"/>
      <c r="AD38" s="15">
        <v>4</v>
      </c>
      <c r="AE38" s="15">
        <v>54</v>
      </c>
      <c r="AF38" s="15">
        <v>0</v>
      </c>
      <c r="AG38" s="15">
        <v>32</v>
      </c>
      <c r="AH38" s="15">
        <v>86</v>
      </c>
      <c r="AI38" s="15">
        <v>21.5</v>
      </c>
      <c r="AJ38" s="27"/>
      <c r="AK38" s="15">
        <v>3</v>
      </c>
      <c r="AL38" s="15">
        <v>17</v>
      </c>
      <c r="AM38" s="15">
        <v>0</v>
      </c>
      <c r="AN38" s="15">
        <v>11</v>
      </c>
      <c r="AO38" s="15">
        <v>28</v>
      </c>
      <c r="AP38" s="15">
        <v>9.3333333333333339</v>
      </c>
      <c r="AQ38" s="27"/>
      <c r="AR38" s="15">
        <v>13</v>
      </c>
      <c r="AS38" s="15">
        <v>262</v>
      </c>
      <c r="AT38" s="15">
        <v>0</v>
      </c>
      <c r="AU38" s="15">
        <v>73</v>
      </c>
      <c r="AV38" s="15">
        <v>335</v>
      </c>
      <c r="AW38" s="15">
        <v>25.76923076923077</v>
      </c>
    </row>
    <row r="39" spans="1:49" x14ac:dyDescent="0.25">
      <c r="A39" s="15" t="s">
        <v>120</v>
      </c>
      <c r="B39" s="15" t="s">
        <v>2</v>
      </c>
      <c r="C39" s="15">
        <v>72</v>
      </c>
      <c r="D39" s="15">
        <v>197</v>
      </c>
      <c r="E39" s="15">
        <v>4.5199999999999996</v>
      </c>
      <c r="F39" s="15">
        <v>0.86012016960070115</v>
      </c>
      <c r="G39" s="15">
        <v>10</v>
      </c>
      <c r="H39" s="15">
        <v>-1.5093856438015063</v>
      </c>
      <c r="I39" s="15">
        <v>34</v>
      </c>
      <c r="J39" s="15">
        <v>0.29954885358098426</v>
      </c>
      <c r="K39" s="15">
        <v>116</v>
      </c>
      <c r="L39" s="15">
        <v>0.17664664195502094</v>
      </c>
      <c r="M39" s="15">
        <v>4.18</v>
      </c>
      <c r="N39" s="15">
        <v>0.76407747608562548</v>
      </c>
      <c r="O39" s="15">
        <v>7</v>
      </c>
      <c r="P39" s="15">
        <v>0.61159661212778971</v>
      </c>
      <c r="Q39" s="15">
        <v>1.2026041095486151</v>
      </c>
      <c r="R39" s="15">
        <v>0.2004340182581025</v>
      </c>
      <c r="S39" s="15"/>
      <c r="T39" s="15"/>
      <c r="U39" s="15"/>
      <c r="V39" s="27"/>
      <c r="W39" s="15"/>
      <c r="X39" s="15"/>
      <c r="Y39" s="15"/>
      <c r="Z39" s="15"/>
      <c r="AA39" s="15">
        <v>0</v>
      </c>
      <c r="AB39" s="15" t="s">
        <v>815</v>
      </c>
      <c r="AC39" s="27"/>
      <c r="AD39" s="15">
        <v>6</v>
      </c>
      <c r="AE39" s="15">
        <v>126</v>
      </c>
      <c r="AF39" s="15">
        <v>0</v>
      </c>
      <c r="AG39" s="15">
        <v>0</v>
      </c>
      <c r="AH39" s="15">
        <v>126</v>
      </c>
      <c r="AI39" s="15">
        <v>21</v>
      </c>
      <c r="AJ39" s="27"/>
      <c r="AK39" s="15">
        <v>8</v>
      </c>
      <c r="AL39" s="15">
        <v>66</v>
      </c>
      <c r="AM39" s="15">
        <v>0</v>
      </c>
      <c r="AN39" s="15">
        <v>63</v>
      </c>
      <c r="AO39" s="15">
        <v>129</v>
      </c>
      <c r="AP39" s="15">
        <v>16.125</v>
      </c>
      <c r="AQ39" s="27"/>
      <c r="AR39" s="15">
        <v>6</v>
      </c>
      <c r="AS39" s="15">
        <v>175</v>
      </c>
      <c r="AT39" s="15">
        <v>0</v>
      </c>
      <c r="AU39" s="15">
        <v>0</v>
      </c>
      <c r="AV39" s="15">
        <v>175</v>
      </c>
      <c r="AW39" s="15">
        <v>29.166666666666668</v>
      </c>
    </row>
    <row r="40" spans="1:49" x14ac:dyDescent="0.25">
      <c r="A40" s="15" t="s">
        <v>151</v>
      </c>
      <c r="B40" s="15" t="s">
        <v>2</v>
      </c>
      <c r="C40" s="15">
        <v>76.75</v>
      </c>
      <c r="D40" s="15">
        <v>231</v>
      </c>
      <c r="E40" s="15">
        <v>4.53</v>
      </c>
      <c r="F40" s="15">
        <v>0.82526946150091585</v>
      </c>
      <c r="G40" s="15">
        <v>12</v>
      </c>
      <c r="H40" s="15">
        <v>-1.2156608759449781</v>
      </c>
      <c r="I40" s="15">
        <v>37</v>
      </c>
      <c r="J40" s="15">
        <v>0.97340944561568243</v>
      </c>
      <c r="K40" s="15"/>
      <c r="L40" s="15"/>
      <c r="M40" s="15">
        <v>4.26</v>
      </c>
      <c r="N40" s="15">
        <v>0.44007680473082011</v>
      </c>
      <c r="O40" s="15">
        <v>7.08</v>
      </c>
      <c r="P40" s="15">
        <v>0.41381882932754105</v>
      </c>
      <c r="Q40" s="15">
        <v>1.4369136652299814</v>
      </c>
      <c r="R40" s="15">
        <v>0.28738273304599626</v>
      </c>
      <c r="S40" s="15">
        <v>1</v>
      </c>
      <c r="T40" s="15">
        <v>7</v>
      </c>
      <c r="U40" s="15">
        <v>7</v>
      </c>
      <c r="V40" s="27"/>
      <c r="W40" s="15">
        <v>15</v>
      </c>
      <c r="X40" s="15">
        <v>769</v>
      </c>
      <c r="Y40" s="15">
        <v>0</v>
      </c>
      <c r="Z40" s="15">
        <v>0</v>
      </c>
      <c r="AA40" s="15">
        <v>769</v>
      </c>
      <c r="AB40" s="15">
        <v>51.266666666666666</v>
      </c>
      <c r="AC40" s="27"/>
      <c r="AD40" s="15">
        <v>15</v>
      </c>
      <c r="AE40" s="15">
        <v>858</v>
      </c>
      <c r="AF40" s="15">
        <v>0</v>
      </c>
      <c r="AG40" s="15">
        <v>4</v>
      </c>
      <c r="AH40" s="15">
        <v>862</v>
      </c>
      <c r="AI40" s="15">
        <v>57.466666666666669</v>
      </c>
      <c r="AJ40" s="27"/>
      <c r="AK40" s="15">
        <v>16</v>
      </c>
      <c r="AL40" s="15">
        <v>946</v>
      </c>
      <c r="AM40" s="15">
        <v>1</v>
      </c>
      <c r="AN40" s="15">
        <v>0</v>
      </c>
      <c r="AO40" s="15">
        <v>947</v>
      </c>
      <c r="AP40" s="15">
        <v>59.1875</v>
      </c>
      <c r="AQ40" s="27"/>
      <c r="AR40" s="15">
        <v>15</v>
      </c>
      <c r="AS40" s="15">
        <v>881</v>
      </c>
      <c r="AT40" s="15">
        <v>0</v>
      </c>
      <c r="AU40" s="15">
        <v>0</v>
      </c>
      <c r="AV40" s="15">
        <v>881</v>
      </c>
      <c r="AW40" s="15">
        <v>58.733333333333334</v>
      </c>
    </row>
    <row r="41" spans="1:49" x14ac:dyDescent="0.25">
      <c r="A41" s="15" t="s">
        <v>32</v>
      </c>
      <c r="B41" s="15" t="s">
        <v>2</v>
      </c>
      <c r="C41" s="15">
        <v>71.25</v>
      </c>
      <c r="D41" s="15">
        <v>198</v>
      </c>
      <c r="E41" s="15">
        <v>4.43</v>
      </c>
      <c r="F41" s="15">
        <v>1.1737765424987467</v>
      </c>
      <c r="G41" s="15">
        <v>7</v>
      </c>
      <c r="H41" s="15">
        <v>-1.9499727955862987</v>
      </c>
      <c r="I41" s="15">
        <v>38.5</v>
      </c>
      <c r="J41" s="15">
        <v>1.3103397416330316</v>
      </c>
      <c r="K41" s="15">
        <v>122</v>
      </c>
      <c r="L41" s="15">
        <v>0.84644964752781171</v>
      </c>
      <c r="M41" s="15">
        <v>3.94</v>
      </c>
      <c r="N41" s="15">
        <v>1.7360794901500398</v>
      </c>
      <c r="O41" s="15">
        <v>6.69</v>
      </c>
      <c r="P41" s="15">
        <v>1.3779855204787517</v>
      </c>
      <c r="Q41" s="15">
        <v>4.4946581467020827</v>
      </c>
      <c r="R41" s="15">
        <v>0.74910969111701375</v>
      </c>
      <c r="S41" s="15">
        <v>1</v>
      </c>
      <c r="T41" s="15">
        <v>12</v>
      </c>
      <c r="U41" s="15">
        <v>12</v>
      </c>
      <c r="V41" s="27"/>
      <c r="W41" s="15">
        <v>12</v>
      </c>
      <c r="X41" s="15">
        <v>771</v>
      </c>
      <c r="Y41" s="15">
        <v>0</v>
      </c>
      <c r="Z41" s="15">
        <v>45</v>
      </c>
      <c r="AA41" s="15">
        <v>816</v>
      </c>
      <c r="AB41" s="15">
        <v>68</v>
      </c>
      <c r="AC41" s="27"/>
      <c r="AD41" s="15">
        <v>15</v>
      </c>
      <c r="AE41" s="15">
        <v>998</v>
      </c>
      <c r="AF41" s="15">
        <v>1</v>
      </c>
      <c r="AG41" s="15">
        <v>15</v>
      </c>
      <c r="AH41" s="15">
        <v>1014</v>
      </c>
      <c r="AI41" s="15">
        <v>67.599999999999994</v>
      </c>
      <c r="AJ41" s="27"/>
      <c r="AK41" s="15">
        <v>16</v>
      </c>
      <c r="AL41" s="15">
        <v>1002</v>
      </c>
      <c r="AM41" s="15">
        <v>1</v>
      </c>
      <c r="AN41" s="15">
        <v>20</v>
      </c>
      <c r="AO41" s="15">
        <v>1023</v>
      </c>
      <c r="AP41" s="15">
        <v>63.9375</v>
      </c>
      <c r="AQ41" s="27"/>
      <c r="AR41" s="15">
        <v>4</v>
      </c>
      <c r="AS41" s="15">
        <v>211</v>
      </c>
      <c r="AT41" s="15">
        <v>0</v>
      </c>
      <c r="AU41" s="15">
        <v>4</v>
      </c>
      <c r="AV41" s="15">
        <v>215</v>
      </c>
      <c r="AW41" s="15">
        <v>53.75</v>
      </c>
    </row>
    <row r="42" spans="1:49" x14ac:dyDescent="0.25">
      <c r="A42" s="15" t="s">
        <v>355</v>
      </c>
      <c r="B42" s="15" t="s">
        <v>2</v>
      </c>
      <c r="C42" s="15">
        <v>72.38</v>
      </c>
      <c r="D42" s="15">
        <v>175</v>
      </c>
      <c r="E42" s="15">
        <v>4.4000000000000004</v>
      </c>
      <c r="F42" s="15">
        <v>1.2783286667980933</v>
      </c>
      <c r="G42" s="15"/>
      <c r="H42" s="15"/>
      <c r="I42" s="15">
        <v>38</v>
      </c>
      <c r="J42" s="15">
        <v>1.1980296429605819</v>
      </c>
      <c r="K42" s="15">
        <v>123</v>
      </c>
      <c r="L42" s="15">
        <v>0.95808348178994351</v>
      </c>
      <c r="M42" s="15"/>
      <c r="N42" s="15"/>
      <c r="O42" s="15">
        <v>7.09</v>
      </c>
      <c r="P42" s="15">
        <v>0.38909660647751054</v>
      </c>
      <c r="Q42" s="15">
        <v>3.8235383980261286</v>
      </c>
      <c r="R42" s="15">
        <v>0.95588459950653215</v>
      </c>
      <c r="S42" s="15">
        <v>2</v>
      </c>
      <c r="T42" s="15">
        <v>45</v>
      </c>
      <c r="U42" s="15">
        <v>44</v>
      </c>
      <c r="V42" s="27"/>
      <c r="W42" s="15">
        <v>15</v>
      </c>
      <c r="X42" s="15">
        <v>498</v>
      </c>
      <c r="Y42" s="15">
        <v>0</v>
      </c>
      <c r="Z42" s="15">
        <v>29</v>
      </c>
      <c r="AA42" s="15">
        <v>527</v>
      </c>
      <c r="AB42" s="15">
        <v>35.133333333333333</v>
      </c>
      <c r="AC42" s="27"/>
      <c r="AD42" s="15">
        <v>1</v>
      </c>
      <c r="AE42" s="15">
        <v>6</v>
      </c>
      <c r="AF42" s="15">
        <v>0</v>
      </c>
      <c r="AG42" s="15">
        <v>0</v>
      </c>
      <c r="AH42" s="15">
        <v>6</v>
      </c>
      <c r="AI42" s="15">
        <v>6</v>
      </c>
      <c r="AJ42" s="27"/>
      <c r="AK42" s="15">
        <v>15</v>
      </c>
      <c r="AL42" s="15">
        <v>338</v>
      </c>
      <c r="AM42" s="15">
        <v>0</v>
      </c>
      <c r="AN42" s="15">
        <v>21</v>
      </c>
      <c r="AO42" s="15">
        <v>359</v>
      </c>
      <c r="AP42" s="15">
        <v>23.933333333333334</v>
      </c>
      <c r="AQ42" s="27"/>
      <c r="AR42" s="15">
        <v>16</v>
      </c>
      <c r="AS42" s="15">
        <v>817</v>
      </c>
      <c r="AT42" s="15">
        <v>0</v>
      </c>
      <c r="AU42" s="15">
        <v>6</v>
      </c>
      <c r="AV42" s="15">
        <v>823</v>
      </c>
      <c r="AW42" s="15">
        <v>51.4375</v>
      </c>
    </row>
    <row r="43" spans="1:49" x14ac:dyDescent="0.25">
      <c r="A43" s="15" t="s">
        <v>149</v>
      </c>
      <c r="B43" s="15" t="s">
        <v>2</v>
      </c>
      <c r="C43" s="15">
        <v>74</v>
      </c>
      <c r="D43" s="15">
        <v>225</v>
      </c>
      <c r="E43" s="15">
        <v>4.41</v>
      </c>
      <c r="F43" s="15">
        <v>1.2434779586983111</v>
      </c>
      <c r="G43" s="15">
        <v>19</v>
      </c>
      <c r="H43" s="15">
        <v>-0.18762418844712947</v>
      </c>
      <c r="I43" s="15"/>
      <c r="J43" s="15"/>
      <c r="K43" s="15"/>
      <c r="L43" s="15"/>
      <c r="M43" s="15"/>
      <c r="N43" s="15"/>
      <c r="O43" s="15"/>
      <c r="P43" s="15"/>
      <c r="Q43" s="15">
        <v>1.0558537702511817</v>
      </c>
      <c r="R43" s="15">
        <v>0.52792688512559083</v>
      </c>
      <c r="S43" s="15">
        <v>6</v>
      </c>
      <c r="T43" s="15">
        <v>209</v>
      </c>
      <c r="U43" s="15">
        <v>181</v>
      </c>
      <c r="V43" s="27"/>
      <c r="W43" s="15">
        <v>1</v>
      </c>
      <c r="X43" s="15">
        <v>3</v>
      </c>
      <c r="Y43" s="15">
        <v>0</v>
      </c>
      <c r="Z43" s="15">
        <v>18</v>
      </c>
      <c r="AA43" s="15">
        <v>21</v>
      </c>
      <c r="AB43" s="15">
        <v>21</v>
      </c>
      <c r="AC43" s="27"/>
      <c r="AD43" s="15">
        <v>12</v>
      </c>
      <c r="AE43" s="15">
        <v>521</v>
      </c>
      <c r="AF43" s="15">
        <v>0</v>
      </c>
      <c r="AG43" s="15">
        <v>167</v>
      </c>
      <c r="AH43" s="15">
        <v>688</v>
      </c>
      <c r="AI43" s="15">
        <v>57.333333333333336</v>
      </c>
      <c r="AJ43" s="27"/>
      <c r="AK43" s="15">
        <v>16</v>
      </c>
      <c r="AL43" s="15">
        <v>871</v>
      </c>
      <c r="AM43" s="15">
        <v>0</v>
      </c>
      <c r="AN43" s="15">
        <v>12</v>
      </c>
      <c r="AO43" s="15">
        <v>883</v>
      </c>
      <c r="AP43" s="15">
        <v>55.1875</v>
      </c>
      <c r="AQ43" s="27"/>
      <c r="AR43" s="15"/>
      <c r="AS43" s="15"/>
      <c r="AT43" s="15"/>
      <c r="AU43" s="15"/>
      <c r="AV43" s="15">
        <v>0</v>
      </c>
      <c r="AW43" s="15" t="s">
        <v>815</v>
      </c>
    </row>
    <row r="44" spans="1:49" x14ac:dyDescent="0.25">
      <c r="A44" s="15" t="s">
        <v>211</v>
      </c>
      <c r="B44" s="15" t="s">
        <v>2</v>
      </c>
      <c r="C44" s="15">
        <v>69.13</v>
      </c>
      <c r="D44" s="15">
        <v>193</v>
      </c>
      <c r="E44" s="15">
        <v>4.4800000000000004</v>
      </c>
      <c r="F44" s="15">
        <v>0.99952300199982969</v>
      </c>
      <c r="G44" s="15">
        <v>18</v>
      </c>
      <c r="H44" s="15">
        <v>-0.33448657237539359</v>
      </c>
      <c r="I44" s="15">
        <v>35.5</v>
      </c>
      <c r="J44" s="15">
        <v>0.6364791495983334</v>
      </c>
      <c r="K44" s="15">
        <v>124</v>
      </c>
      <c r="L44" s="15">
        <v>1.0697173160520752</v>
      </c>
      <c r="M44" s="15">
        <v>4.2699999999999996</v>
      </c>
      <c r="N44" s="15">
        <v>0.39957672081147039</v>
      </c>
      <c r="O44" s="15">
        <v>6.84</v>
      </c>
      <c r="P44" s="15">
        <v>1.007152177728287</v>
      </c>
      <c r="Q44" s="15">
        <v>3.777961793814602</v>
      </c>
      <c r="R44" s="15">
        <v>0.62966029896910036</v>
      </c>
      <c r="S44" s="15">
        <v>6</v>
      </c>
      <c r="T44" s="15">
        <v>185</v>
      </c>
      <c r="U44" s="15">
        <v>166</v>
      </c>
      <c r="V44" s="27"/>
      <c r="W44" s="15">
        <v>8</v>
      </c>
      <c r="X44" s="15">
        <v>116</v>
      </c>
      <c r="Y44" s="15">
        <v>0</v>
      </c>
      <c r="Z44" s="15">
        <v>14</v>
      </c>
      <c r="AA44" s="15">
        <v>130</v>
      </c>
      <c r="AB44" s="15">
        <v>16.25</v>
      </c>
      <c r="AC44" s="27"/>
      <c r="AD44" s="15"/>
      <c r="AE44" s="15"/>
      <c r="AF44" s="15"/>
      <c r="AG44" s="15"/>
      <c r="AH44" s="15">
        <v>0</v>
      </c>
      <c r="AI44" s="15" t="s">
        <v>815</v>
      </c>
      <c r="AJ44" s="27"/>
      <c r="AK44" s="15"/>
      <c r="AL44" s="15"/>
      <c r="AM44" s="15"/>
      <c r="AN44" s="15"/>
      <c r="AO44" s="15">
        <v>0</v>
      </c>
      <c r="AP44" s="15" t="s">
        <v>815</v>
      </c>
      <c r="AQ44" s="27"/>
      <c r="AR44" s="15"/>
      <c r="AS44" s="15"/>
      <c r="AT44" s="15"/>
      <c r="AU44" s="15"/>
      <c r="AV44" s="15">
        <v>0</v>
      </c>
      <c r="AW44" s="15" t="s">
        <v>815</v>
      </c>
    </row>
    <row r="45" spans="1:49" x14ac:dyDescent="0.25">
      <c r="A45" s="15" t="s">
        <v>191</v>
      </c>
      <c r="B45" s="15" t="s">
        <v>2</v>
      </c>
      <c r="C45" s="15">
        <v>72.38</v>
      </c>
      <c r="D45" s="15">
        <v>199</v>
      </c>
      <c r="E45" s="15">
        <v>4.6399999999999997</v>
      </c>
      <c r="F45" s="15">
        <v>0.44191167240330587</v>
      </c>
      <c r="G45" s="15">
        <v>8</v>
      </c>
      <c r="H45" s="15">
        <v>-1.8031104116580345</v>
      </c>
      <c r="I45" s="15">
        <v>35.5</v>
      </c>
      <c r="J45" s="15">
        <v>0.6364791495983334</v>
      </c>
      <c r="K45" s="15">
        <v>117</v>
      </c>
      <c r="L45" s="15">
        <v>0.28828047621715275</v>
      </c>
      <c r="M45" s="15">
        <v>4.1100000000000003</v>
      </c>
      <c r="N45" s="15">
        <v>1.0475780635210774</v>
      </c>
      <c r="O45" s="15">
        <v>6.68</v>
      </c>
      <c r="P45" s="15">
        <v>1.4027077433287845</v>
      </c>
      <c r="Q45" s="15">
        <v>2.0138466934106196</v>
      </c>
      <c r="R45" s="15">
        <v>0.33564111556843662</v>
      </c>
      <c r="S45" s="15">
        <v>5</v>
      </c>
      <c r="T45" s="15">
        <v>142</v>
      </c>
      <c r="U45" s="15">
        <v>134</v>
      </c>
      <c r="V45" s="27"/>
      <c r="W45" s="15">
        <v>16</v>
      </c>
      <c r="X45" s="15">
        <v>178</v>
      </c>
      <c r="Y45" s="15">
        <v>0</v>
      </c>
      <c r="Z45" s="15">
        <v>78</v>
      </c>
      <c r="AA45" s="15">
        <v>256</v>
      </c>
      <c r="AB45" s="15">
        <v>16</v>
      </c>
      <c r="AC45" s="27"/>
      <c r="AD45" s="15">
        <v>16</v>
      </c>
      <c r="AE45" s="15">
        <v>454</v>
      </c>
      <c r="AF45" s="15">
        <v>0</v>
      </c>
      <c r="AG45" s="15">
        <v>132</v>
      </c>
      <c r="AH45" s="15">
        <v>586</v>
      </c>
      <c r="AI45" s="15">
        <v>36.625</v>
      </c>
      <c r="AJ45" s="27"/>
      <c r="AK45" s="15">
        <v>16</v>
      </c>
      <c r="AL45" s="15">
        <v>270</v>
      </c>
      <c r="AM45" s="15">
        <v>0</v>
      </c>
      <c r="AN45" s="15">
        <v>163</v>
      </c>
      <c r="AO45" s="15">
        <v>433</v>
      </c>
      <c r="AP45" s="15">
        <v>27.0625</v>
      </c>
      <c r="AQ45" s="27"/>
      <c r="AR45" s="15">
        <v>16</v>
      </c>
      <c r="AS45" s="15">
        <v>612</v>
      </c>
      <c r="AT45" s="15">
        <v>0</v>
      </c>
      <c r="AU45" s="15">
        <v>54</v>
      </c>
      <c r="AV45" s="15">
        <v>666</v>
      </c>
      <c r="AW45" s="15">
        <v>41.625</v>
      </c>
    </row>
    <row r="46" spans="1:49" x14ac:dyDescent="0.25">
      <c r="A46" s="15" t="s">
        <v>421</v>
      </c>
      <c r="B46" s="15" t="s">
        <v>2</v>
      </c>
      <c r="C46" s="15">
        <v>72.75</v>
      </c>
      <c r="D46" s="15">
        <v>211</v>
      </c>
      <c r="E46" s="15">
        <v>4.43</v>
      </c>
      <c r="F46" s="15">
        <v>1.1737765424987467</v>
      </c>
      <c r="G46" s="15">
        <v>16</v>
      </c>
      <c r="H46" s="15">
        <v>-0.62821134023192171</v>
      </c>
      <c r="I46" s="15">
        <v>34</v>
      </c>
      <c r="J46" s="15">
        <v>0.29954885358098426</v>
      </c>
      <c r="K46" s="15">
        <v>125</v>
      </c>
      <c r="L46" s="15">
        <v>1.1813511503142071</v>
      </c>
      <c r="M46" s="15">
        <v>4.34</v>
      </c>
      <c r="N46" s="15">
        <v>0.1160761333760148</v>
      </c>
      <c r="O46" s="15">
        <v>6.95</v>
      </c>
      <c r="P46" s="15">
        <v>0.73520772637794463</v>
      </c>
      <c r="Q46" s="15">
        <v>2.8777490659159755</v>
      </c>
      <c r="R46" s="15">
        <v>0.47962484431932922</v>
      </c>
      <c r="S46" s="15">
        <v>1</v>
      </c>
      <c r="T46" s="15">
        <v>4</v>
      </c>
      <c r="U46" s="15">
        <v>4</v>
      </c>
      <c r="V46" s="27"/>
      <c r="W46" s="15">
        <v>16</v>
      </c>
      <c r="X46" s="15">
        <v>1026</v>
      </c>
      <c r="Y46" s="15">
        <v>0</v>
      </c>
      <c r="Z46" s="15">
        <v>2</v>
      </c>
      <c r="AA46" s="15">
        <v>1028</v>
      </c>
      <c r="AB46" s="15">
        <v>64.25</v>
      </c>
      <c r="AC46" s="27"/>
      <c r="AD46" s="15">
        <v>13</v>
      </c>
      <c r="AE46" s="15">
        <v>715</v>
      </c>
      <c r="AF46" s="15">
        <v>3</v>
      </c>
      <c r="AG46" s="15">
        <v>1</v>
      </c>
      <c r="AH46" s="15">
        <v>719</v>
      </c>
      <c r="AI46" s="15">
        <v>55.307692307692307</v>
      </c>
      <c r="AJ46" s="27"/>
      <c r="AK46" s="15">
        <v>8</v>
      </c>
      <c r="AL46" s="15">
        <v>381</v>
      </c>
      <c r="AM46" s="15">
        <v>0</v>
      </c>
      <c r="AN46" s="15">
        <v>0</v>
      </c>
      <c r="AO46" s="15">
        <v>381</v>
      </c>
      <c r="AP46" s="15">
        <v>47.625</v>
      </c>
      <c r="AQ46" s="27"/>
      <c r="AR46" s="15">
        <v>15</v>
      </c>
      <c r="AS46" s="15">
        <v>774</v>
      </c>
      <c r="AT46" s="15">
        <v>0</v>
      </c>
      <c r="AU46" s="15">
        <v>1</v>
      </c>
      <c r="AV46" s="15">
        <v>775</v>
      </c>
      <c r="AW46" s="15">
        <v>51.666666666666664</v>
      </c>
    </row>
    <row r="47" spans="1:49" x14ac:dyDescent="0.25">
      <c r="A47" s="15" t="s">
        <v>153</v>
      </c>
      <c r="B47" s="15" t="s">
        <v>2</v>
      </c>
      <c r="C47" s="15">
        <v>73.25</v>
      </c>
      <c r="D47" s="15">
        <v>213</v>
      </c>
      <c r="E47" s="15">
        <v>4.51</v>
      </c>
      <c r="F47" s="15">
        <v>0.89497087770048322</v>
      </c>
      <c r="G47" s="15">
        <v>13</v>
      </c>
      <c r="H47" s="15">
        <v>-1.068798492016714</v>
      </c>
      <c r="I47" s="15">
        <v>34.5</v>
      </c>
      <c r="J47" s="15">
        <v>0.411858952253434</v>
      </c>
      <c r="K47" s="15">
        <v>122</v>
      </c>
      <c r="L47" s="15">
        <v>0.84644964752781171</v>
      </c>
      <c r="M47" s="15">
        <v>4.21</v>
      </c>
      <c r="N47" s="15">
        <v>0.64257722432757258</v>
      </c>
      <c r="O47" s="15">
        <v>7.07</v>
      </c>
      <c r="P47" s="15">
        <v>0.43854105217757161</v>
      </c>
      <c r="Q47" s="15">
        <v>2.1655992619701592</v>
      </c>
      <c r="R47" s="15">
        <v>0.36093321032835984</v>
      </c>
      <c r="S47" s="15">
        <v>4</v>
      </c>
      <c r="T47" s="15">
        <v>115</v>
      </c>
      <c r="U47" s="15">
        <v>109</v>
      </c>
      <c r="V47" s="27"/>
      <c r="W47" s="15"/>
      <c r="X47" s="15"/>
      <c r="Y47" s="15"/>
      <c r="Z47" s="15"/>
      <c r="AA47" s="15">
        <v>0</v>
      </c>
      <c r="AB47" s="15" t="s">
        <v>815</v>
      </c>
      <c r="AC47" s="27"/>
      <c r="AD47" s="15"/>
      <c r="AE47" s="15"/>
      <c r="AF47" s="15"/>
      <c r="AG47" s="15"/>
      <c r="AH47" s="15">
        <v>0</v>
      </c>
      <c r="AI47" s="15" t="s">
        <v>815</v>
      </c>
      <c r="AJ47" s="27"/>
      <c r="AK47" s="15"/>
      <c r="AL47" s="15"/>
      <c r="AM47" s="15"/>
      <c r="AN47" s="15"/>
      <c r="AO47" s="15">
        <v>0</v>
      </c>
      <c r="AP47" s="15" t="s">
        <v>815</v>
      </c>
      <c r="AQ47" s="27"/>
      <c r="AR47" s="15"/>
      <c r="AS47" s="15"/>
      <c r="AT47" s="15"/>
      <c r="AU47" s="15"/>
      <c r="AV47" s="15">
        <v>0</v>
      </c>
      <c r="AW47" s="15" t="s">
        <v>815</v>
      </c>
    </row>
    <row r="48" spans="1:49" x14ac:dyDescent="0.25">
      <c r="A48" s="15" t="s">
        <v>346</v>
      </c>
      <c r="B48" s="15" t="s">
        <v>2</v>
      </c>
      <c r="C48" s="15">
        <v>70.5</v>
      </c>
      <c r="D48" s="15">
        <v>163</v>
      </c>
      <c r="E48" s="15">
        <v>4.46</v>
      </c>
      <c r="F48" s="15">
        <v>1.0692244181993971</v>
      </c>
      <c r="G48" s="15"/>
      <c r="H48" s="15"/>
      <c r="I48" s="15">
        <v>41</v>
      </c>
      <c r="J48" s="15">
        <v>1.87189023499528</v>
      </c>
      <c r="K48" s="15">
        <v>132</v>
      </c>
      <c r="L48" s="15">
        <v>1.9627879901491296</v>
      </c>
      <c r="M48" s="15">
        <v>4.18</v>
      </c>
      <c r="N48" s="15">
        <v>0.76407747608562548</v>
      </c>
      <c r="O48" s="15">
        <v>6.63</v>
      </c>
      <c r="P48" s="15">
        <v>1.5263188575789393</v>
      </c>
      <c r="Q48" s="15">
        <v>7.194298977008371</v>
      </c>
      <c r="R48" s="15">
        <v>1.4388597954016742</v>
      </c>
      <c r="S48" s="15">
        <v>7</v>
      </c>
      <c r="T48" s="15">
        <v>240</v>
      </c>
      <c r="U48" s="15">
        <v>194</v>
      </c>
      <c r="V48" s="27"/>
      <c r="W48" s="15"/>
      <c r="X48" s="15"/>
      <c r="Y48" s="15"/>
      <c r="Z48" s="15"/>
      <c r="AA48" s="15">
        <v>0</v>
      </c>
      <c r="AB48" s="15" t="s">
        <v>815</v>
      </c>
      <c r="AC48" s="27"/>
      <c r="AD48" s="15"/>
      <c r="AE48" s="15"/>
      <c r="AF48" s="15"/>
      <c r="AG48" s="15"/>
      <c r="AH48" s="15">
        <v>0</v>
      </c>
      <c r="AI48" s="15" t="s">
        <v>815</v>
      </c>
      <c r="AJ48" s="27"/>
      <c r="AK48" s="15"/>
      <c r="AL48" s="15"/>
      <c r="AM48" s="15"/>
      <c r="AN48" s="15"/>
      <c r="AO48" s="15">
        <v>0</v>
      </c>
      <c r="AP48" s="15" t="s">
        <v>815</v>
      </c>
      <c r="AQ48" s="27"/>
      <c r="AR48" s="15"/>
      <c r="AS48" s="15"/>
      <c r="AT48" s="15"/>
      <c r="AU48" s="15"/>
      <c r="AV48" s="15">
        <v>0</v>
      </c>
      <c r="AW48" s="15" t="s">
        <v>815</v>
      </c>
    </row>
    <row r="49" spans="1:49" x14ac:dyDescent="0.25">
      <c r="A49" s="15" t="s">
        <v>250</v>
      </c>
      <c r="B49" s="15" t="s">
        <v>2</v>
      </c>
      <c r="C49" s="15">
        <v>71.63</v>
      </c>
      <c r="D49" s="15">
        <v>188</v>
      </c>
      <c r="E49" s="15">
        <v>4.4800000000000004</v>
      </c>
      <c r="F49" s="15">
        <v>0.99952300199982969</v>
      </c>
      <c r="G49" s="15"/>
      <c r="H49" s="15"/>
      <c r="I49" s="15">
        <v>33</v>
      </c>
      <c r="J49" s="15">
        <v>7.4928656236084898E-2</v>
      </c>
      <c r="K49" s="15">
        <v>117</v>
      </c>
      <c r="L49" s="15">
        <v>0.28828047621715275</v>
      </c>
      <c r="M49" s="15">
        <v>4.2699999999999996</v>
      </c>
      <c r="N49" s="15">
        <v>0.39957672081147039</v>
      </c>
      <c r="O49" s="15">
        <v>6.82</v>
      </c>
      <c r="P49" s="15">
        <v>1.0565966234283481</v>
      </c>
      <c r="Q49" s="15">
        <v>2.8189054786928858</v>
      </c>
      <c r="R49" s="15">
        <v>0.56378109573857715</v>
      </c>
      <c r="S49" s="15"/>
      <c r="T49" s="15"/>
      <c r="U49" s="15"/>
      <c r="V49" s="27"/>
      <c r="W49" s="15"/>
      <c r="X49" s="15"/>
      <c r="Y49" s="15"/>
      <c r="Z49" s="15"/>
      <c r="AA49" s="15">
        <v>0</v>
      </c>
      <c r="AB49" s="15" t="s">
        <v>815</v>
      </c>
      <c r="AC49" s="27"/>
      <c r="AD49" s="15"/>
      <c r="AE49" s="15"/>
      <c r="AF49" s="15"/>
      <c r="AG49" s="15"/>
      <c r="AH49" s="15">
        <v>0</v>
      </c>
      <c r="AI49" s="15" t="s">
        <v>815</v>
      </c>
      <c r="AJ49" s="27"/>
      <c r="AK49" s="15"/>
      <c r="AL49" s="15"/>
      <c r="AM49" s="15"/>
      <c r="AN49" s="15"/>
      <c r="AO49" s="15">
        <v>0</v>
      </c>
      <c r="AP49" s="15" t="s">
        <v>815</v>
      </c>
      <c r="AQ49" s="27"/>
      <c r="AR49" s="15"/>
      <c r="AS49" s="15"/>
      <c r="AT49" s="15"/>
      <c r="AU49" s="15"/>
      <c r="AV49" s="15">
        <v>0</v>
      </c>
      <c r="AW49" s="15" t="s">
        <v>815</v>
      </c>
    </row>
    <row r="50" spans="1:49" x14ac:dyDescent="0.25">
      <c r="A50" s="15" t="s">
        <v>85</v>
      </c>
      <c r="B50" s="15" t="s">
        <v>2</v>
      </c>
      <c r="C50" s="15">
        <v>74.13</v>
      </c>
      <c r="D50" s="15">
        <v>224</v>
      </c>
      <c r="E50" s="15">
        <v>4.62</v>
      </c>
      <c r="F50" s="15">
        <v>0.51161308860287025</v>
      </c>
      <c r="G50" s="15"/>
      <c r="H50" s="15"/>
      <c r="I50" s="15">
        <v>30</v>
      </c>
      <c r="J50" s="15">
        <v>-0.59893193579861326</v>
      </c>
      <c r="K50" s="15">
        <v>111</v>
      </c>
      <c r="L50" s="15">
        <v>-0.38152252935563802</v>
      </c>
      <c r="M50" s="15">
        <v>4.32</v>
      </c>
      <c r="N50" s="15">
        <v>0.19707630121471434</v>
      </c>
      <c r="O50" s="15">
        <v>7.14</v>
      </c>
      <c r="P50" s="15">
        <v>0.26548549222735568</v>
      </c>
      <c r="Q50" s="15">
        <v>-6.2795831093110377E-3</v>
      </c>
      <c r="R50" s="15">
        <v>-1.2559166218622075E-3</v>
      </c>
      <c r="S50" s="15"/>
      <c r="T50" s="15"/>
      <c r="U50" s="15"/>
      <c r="V50" s="27"/>
      <c r="W50" s="15">
        <v>15</v>
      </c>
      <c r="X50" s="15">
        <v>6</v>
      </c>
      <c r="Y50" s="15">
        <v>0</v>
      </c>
      <c r="Z50" s="15">
        <v>289</v>
      </c>
      <c r="AA50" s="15">
        <v>295</v>
      </c>
      <c r="AB50" s="15">
        <v>19.666666666666668</v>
      </c>
      <c r="AC50" s="27"/>
      <c r="AD50" s="15">
        <v>16</v>
      </c>
      <c r="AE50" s="15">
        <v>63</v>
      </c>
      <c r="AF50" s="15">
        <v>0</v>
      </c>
      <c r="AG50" s="15">
        <v>420</v>
      </c>
      <c r="AH50" s="15">
        <v>483</v>
      </c>
      <c r="AI50" s="15">
        <v>30.1875</v>
      </c>
      <c r="AJ50" s="27"/>
      <c r="AK50" s="15">
        <v>15</v>
      </c>
      <c r="AL50" s="15">
        <v>328</v>
      </c>
      <c r="AM50" s="15">
        <v>0</v>
      </c>
      <c r="AN50" s="15">
        <v>274</v>
      </c>
      <c r="AO50" s="15">
        <v>602</v>
      </c>
      <c r="AP50" s="15">
        <v>40.133333333333333</v>
      </c>
      <c r="AQ50" s="27"/>
      <c r="AR50" s="15">
        <v>15</v>
      </c>
      <c r="AS50" s="15">
        <v>300</v>
      </c>
      <c r="AT50" s="15">
        <v>0</v>
      </c>
      <c r="AU50" s="15">
        <v>308</v>
      </c>
      <c r="AV50" s="15">
        <v>608</v>
      </c>
      <c r="AW50" s="15">
        <v>40.533333333333331</v>
      </c>
    </row>
    <row r="51" spans="1:49" x14ac:dyDescent="0.25">
      <c r="A51" s="15" t="s">
        <v>336</v>
      </c>
      <c r="B51" s="15" t="s">
        <v>2</v>
      </c>
      <c r="C51" s="15">
        <v>71.38</v>
      </c>
      <c r="D51" s="15">
        <v>189</v>
      </c>
      <c r="E51" s="15">
        <v>4.63</v>
      </c>
      <c r="F51" s="15">
        <v>0.47676238050308806</v>
      </c>
      <c r="G51" s="15">
        <v>10</v>
      </c>
      <c r="H51" s="15">
        <v>-1.5093856438015063</v>
      </c>
      <c r="I51" s="15">
        <v>31.5</v>
      </c>
      <c r="J51" s="15">
        <v>-0.26200163978126417</v>
      </c>
      <c r="K51" s="15">
        <v>120</v>
      </c>
      <c r="L51" s="15">
        <v>0.6231819790035481</v>
      </c>
      <c r="M51" s="15">
        <v>4.2300000000000004</v>
      </c>
      <c r="N51" s="15">
        <v>0.56157705648886946</v>
      </c>
      <c r="O51" s="15">
        <v>6.7</v>
      </c>
      <c r="P51" s="15">
        <v>1.3532632976287211</v>
      </c>
      <c r="Q51" s="15">
        <v>1.2433974300414563</v>
      </c>
      <c r="R51" s="15">
        <v>0.20723290500690938</v>
      </c>
      <c r="S51" s="15">
        <v>6</v>
      </c>
      <c r="T51" s="15">
        <v>196</v>
      </c>
      <c r="U51" s="15">
        <v>176</v>
      </c>
      <c r="V51" s="27"/>
      <c r="W51" s="15"/>
      <c r="X51" s="15"/>
      <c r="Y51" s="15"/>
      <c r="Z51" s="15"/>
      <c r="AA51" s="15">
        <v>0</v>
      </c>
      <c r="AB51" s="15" t="s">
        <v>815</v>
      </c>
      <c r="AC51" s="27"/>
      <c r="AD51" s="15"/>
      <c r="AE51" s="15"/>
      <c r="AF51" s="15"/>
      <c r="AG51" s="15"/>
      <c r="AH51" s="15">
        <v>0</v>
      </c>
      <c r="AI51" s="15" t="s">
        <v>815</v>
      </c>
      <c r="AJ51" s="27"/>
      <c r="AK51" s="15"/>
      <c r="AL51" s="15"/>
      <c r="AM51" s="15"/>
      <c r="AN51" s="15"/>
      <c r="AO51" s="15">
        <v>0</v>
      </c>
      <c r="AP51" s="15" t="s">
        <v>815</v>
      </c>
      <c r="AQ51" s="27"/>
      <c r="AR51" s="15"/>
      <c r="AS51" s="15"/>
      <c r="AT51" s="15"/>
      <c r="AU51" s="15"/>
      <c r="AV51" s="15">
        <v>0</v>
      </c>
      <c r="AW51" s="15" t="s">
        <v>815</v>
      </c>
    </row>
    <row r="52" spans="1:49" x14ac:dyDescent="0.25">
      <c r="A52" s="15" t="s">
        <v>382</v>
      </c>
      <c r="B52" s="15" t="s">
        <v>2</v>
      </c>
      <c r="C52" s="15">
        <v>71</v>
      </c>
      <c r="D52" s="15">
        <v>195</v>
      </c>
      <c r="E52" s="15">
        <v>4.62</v>
      </c>
      <c r="F52" s="15">
        <v>0.51161308860287025</v>
      </c>
      <c r="G52" s="15">
        <v>11</v>
      </c>
      <c r="H52" s="15">
        <v>-1.3625232598732422</v>
      </c>
      <c r="I52" s="15">
        <v>33.5</v>
      </c>
      <c r="J52" s="15">
        <v>0.18723875490853459</v>
      </c>
      <c r="K52" s="15">
        <v>112</v>
      </c>
      <c r="L52" s="15">
        <v>-0.26988869509350621</v>
      </c>
      <c r="M52" s="15">
        <v>4.3899999999999997</v>
      </c>
      <c r="N52" s="15">
        <v>-8.6424286220737639E-2</v>
      </c>
      <c r="O52" s="15">
        <v>7.19</v>
      </c>
      <c r="P52" s="15">
        <v>0.14187437797719862</v>
      </c>
      <c r="Q52" s="15">
        <v>-0.87811001969888258</v>
      </c>
      <c r="R52" s="15">
        <v>-0.14635166994981377</v>
      </c>
      <c r="S52" s="15"/>
      <c r="T52" s="15"/>
      <c r="U52" s="15"/>
      <c r="V52" s="27"/>
      <c r="W52" s="15"/>
      <c r="X52" s="15"/>
      <c r="Y52" s="15"/>
      <c r="Z52" s="15"/>
      <c r="AA52" s="15">
        <v>0</v>
      </c>
      <c r="AB52" s="15" t="s">
        <v>815</v>
      </c>
      <c r="AC52" s="27"/>
      <c r="AD52" s="15">
        <v>15</v>
      </c>
      <c r="AE52" s="15">
        <v>780</v>
      </c>
      <c r="AF52" s="15">
        <v>0</v>
      </c>
      <c r="AG52" s="15">
        <v>74</v>
      </c>
      <c r="AH52" s="15">
        <v>854</v>
      </c>
      <c r="AI52" s="15">
        <v>56.93333333333333</v>
      </c>
      <c r="AJ52" s="27"/>
      <c r="AK52" s="15">
        <v>15</v>
      </c>
      <c r="AL52" s="15">
        <v>743</v>
      </c>
      <c r="AM52" s="15">
        <v>0</v>
      </c>
      <c r="AN52" s="15">
        <v>15</v>
      </c>
      <c r="AO52" s="15">
        <v>758</v>
      </c>
      <c r="AP52" s="15">
        <v>50.533333333333331</v>
      </c>
      <c r="AQ52" s="27"/>
      <c r="AR52" s="15">
        <v>11</v>
      </c>
      <c r="AS52" s="15">
        <v>259</v>
      </c>
      <c r="AT52" s="15">
        <v>0</v>
      </c>
      <c r="AU52" s="15">
        <v>58</v>
      </c>
      <c r="AV52" s="15">
        <v>317</v>
      </c>
      <c r="AW52" s="15">
        <v>28.818181818181817</v>
      </c>
    </row>
    <row r="54" spans="1:49" x14ac:dyDescent="0.25">
      <c r="B54" s="15" t="s">
        <v>818</v>
      </c>
      <c r="C54" s="3">
        <f>AVERAGE(C3:C52)</f>
        <v>72.609600000000029</v>
      </c>
      <c r="D54" s="3">
        <f t="shared" ref="D54:P54" si="0">AVERAGE(D3:D52)</f>
        <v>201.18</v>
      </c>
      <c r="E54" s="3">
        <f t="shared" si="0"/>
        <v>4.5148000000000001</v>
      </c>
      <c r="F54" s="3">
        <f t="shared" si="0"/>
        <v>0.87824253781258732</v>
      </c>
      <c r="G54" s="3">
        <f t="shared" si="0"/>
        <v>13.868421052631579</v>
      </c>
      <c r="H54" s="3">
        <f t="shared" si="0"/>
        <v>-0.94126010597374798</v>
      </c>
      <c r="I54" s="3">
        <f t="shared" si="0"/>
        <v>35.228260869565219</v>
      </c>
      <c r="J54" s="3">
        <f t="shared" si="0"/>
        <v>0.57544105249374122</v>
      </c>
      <c r="K54" s="3">
        <f t="shared" si="0"/>
        <v>119.90697674418605</v>
      </c>
      <c r="L54" s="3">
        <f t="shared" si="0"/>
        <v>0.61279743628148953</v>
      </c>
      <c r="M54" s="3">
        <f t="shared" si="0"/>
        <v>4.1826829268292682</v>
      </c>
      <c r="N54" s="3">
        <f t="shared" si="0"/>
        <v>0.75321159991214015</v>
      </c>
      <c r="O54" s="3">
        <f t="shared" si="0"/>
        <v>6.9421951219512197</v>
      </c>
      <c r="P54" s="3">
        <f t="shared" si="0"/>
        <v>0.7545031198218719</v>
      </c>
    </row>
    <row r="55" spans="1:49" x14ac:dyDescent="0.25">
      <c r="B55" s="15" t="s">
        <v>819</v>
      </c>
      <c r="C55" s="3">
        <f>_xlfn.STDEV.P(C3:C52)</f>
        <v>2.5659181280781351</v>
      </c>
      <c r="D55" s="3">
        <f t="shared" ref="D55:P55" si="1">_xlfn.STDEV.P(D3:D52)</f>
        <v>17.715179931347013</v>
      </c>
      <c r="E55" s="3">
        <f t="shared" si="1"/>
        <v>9.9984798844624384E-2</v>
      </c>
      <c r="F55" s="3">
        <f t="shared" si="1"/>
        <v>0.34845410389495041</v>
      </c>
      <c r="G55" s="3">
        <f t="shared" si="1"/>
        <v>4.5141359995811694</v>
      </c>
      <c r="H55" s="3">
        <f t="shared" si="1"/>
        <v>0.66295677427488742</v>
      </c>
      <c r="I55" s="3">
        <f t="shared" si="1"/>
        <v>3.1959664146000368</v>
      </c>
      <c r="J55" s="3">
        <f t="shared" si="1"/>
        <v>0.71787860675513115</v>
      </c>
      <c r="K55" s="3">
        <f t="shared" si="1"/>
        <v>5.1254674363729622</v>
      </c>
      <c r="L55" s="3">
        <f t="shared" si="1"/>
        <v>0.57217558230801269</v>
      </c>
      <c r="M55" s="3">
        <f t="shared" si="1"/>
        <v>0.16209037512605995</v>
      </c>
      <c r="N55" s="3">
        <f t="shared" si="1"/>
        <v>0.6564673795124456</v>
      </c>
      <c r="O55" s="3">
        <f t="shared" si="1"/>
        <v>0.20199628341330939</v>
      </c>
      <c r="P55" s="3">
        <f t="shared" si="1"/>
        <v>0.49937971334218645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2"/>
  <sheetViews>
    <sheetView zoomScale="70" zoomScaleNormal="70" workbookViewId="0">
      <selection activeCell="Y9" sqref="Y9"/>
    </sheetView>
  </sheetViews>
  <sheetFormatPr defaultRowHeight="15" x14ac:dyDescent="0.25"/>
  <cols>
    <col min="1" max="1" width="22.28515625" bestFit="1" customWidth="1"/>
    <col min="2" max="2" width="4.42578125" bestFit="1" customWidth="1"/>
    <col min="3" max="3" width="28.5703125" bestFit="1" customWidth="1"/>
    <col min="4" max="4" width="6.85546875" bestFit="1" customWidth="1"/>
    <col min="14" max="14" width="22.28515625" bestFit="1" customWidth="1"/>
  </cols>
  <sheetData>
    <row r="1" spans="1:27" x14ac:dyDescent="0.25">
      <c r="F1" t="s">
        <v>534</v>
      </c>
      <c r="H1" t="s">
        <v>535</v>
      </c>
      <c r="J1" t="s">
        <v>536</v>
      </c>
      <c r="Q1" t="s">
        <v>534</v>
      </c>
      <c r="R1" t="s">
        <v>535</v>
      </c>
      <c r="S1" t="s">
        <v>536</v>
      </c>
    </row>
    <row r="2" spans="1:27" x14ac:dyDescent="0.25">
      <c r="A2" t="s">
        <v>734</v>
      </c>
      <c r="B2" t="s">
        <v>463</v>
      </c>
      <c r="C2" t="s">
        <v>807</v>
      </c>
      <c r="D2" t="s">
        <v>463</v>
      </c>
      <c r="E2" t="s">
        <v>531</v>
      </c>
      <c r="F2" t="s">
        <v>537</v>
      </c>
      <c r="G2" t="s">
        <v>538</v>
      </c>
      <c r="H2" t="s">
        <v>537</v>
      </c>
      <c r="I2" t="s">
        <v>538</v>
      </c>
      <c r="J2" t="s">
        <v>537</v>
      </c>
      <c r="K2" t="s">
        <v>538</v>
      </c>
      <c r="N2" t="s">
        <v>734</v>
      </c>
      <c r="O2" t="s">
        <v>463</v>
      </c>
      <c r="P2" t="s">
        <v>531</v>
      </c>
      <c r="Q2" t="s">
        <v>537</v>
      </c>
      <c r="R2" t="s">
        <v>537</v>
      </c>
      <c r="S2" t="s">
        <v>537</v>
      </c>
    </row>
    <row r="3" spans="1:27" x14ac:dyDescent="0.25">
      <c r="A3" t="s">
        <v>270</v>
      </c>
      <c r="B3" t="s">
        <v>13</v>
      </c>
      <c r="C3" t="s">
        <v>131</v>
      </c>
      <c r="D3" t="s">
        <v>70</v>
      </c>
      <c r="E3">
        <v>16</v>
      </c>
      <c r="F3">
        <v>0</v>
      </c>
      <c r="G3">
        <v>0</v>
      </c>
      <c r="H3">
        <v>648</v>
      </c>
      <c r="I3">
        <v>0.61770000000000003</v>
      </c>
      <c r="J3">
        <v>74</v>
      </c>
      <c r="K3">
        <v>0.16339999999999999</v>
      </c>
      <c r="N3" t="s">
        <v>270</v>
      </c>
    </row>
    <row r="4" spans="1:27" x14ac:dyDescent="0.25">
      <c r="A4" t="s">
        <v>301</v>
      </c>
      <c r="B4" t="s">
        <v>55</v>
      </c>
      <c r="C4" t="s">
        <v>279</v>
      </c>
      <c r="D4" t="s">
        <v>540</v>
      </c>
      <c r="E4">
        <v>16</v>
      </c>
      <c r="F4">
        <v>0</v>
      </c>
      <c r="G4">
        <v>0</v>
      </c>
      <c r="H4">
        <v>468</v>
      </c>
      <c r="I4">
        <v>0.44700000000000001</v>
      </c>
      <c r="J4">
        <v>114</v>
      </c>
      <c r="K4">
        <v>0.26569999999999999</v>
      </c>
      <c r="N4" t="s">
        <v>301</v>
      </c>
    </row>
    <row r="5" spans="1:27" x14ac:dyDescent="0.25">
      <c r="A5" t="s">
        <v>131</v>
      </c>
      <c r="B5" t="s">
        <v>70</v>
      </c>
      <c r="C5" t="s">
        <v>127</v>
      </c>
      <c r="D5" t="s">
        <v>570</v>
      </c>
      <c r="E5">
        <v>5</v>
      </c>
      <c r="F5">
        <v>0</v>
      </c>
      <c r="G5">
        <v>0</v>
      </c>
      <c r="H5">
        <v>1</v>
      </c>
      <c r="I5">
        <v>1E-3</v>
      </c>
      <c r="J5">
        <v>63</v>
      </c>
      <c r="K5">
        <v>0.14449999999999999</v>
      </c>
      <c r="N5" t="s">
        <v>131</v>
      </c>
      <c r="O5" t="str">
        <f>VLOOKUP(A5,C$3:K$342,2,FALSE)</f>
        <v>DT</v>
      </c>
      <c r="P5">
        <f t="shared" ref="P5:P13" si="0">VLOOKUP(A5,C$3:K$342,3,FALSE)</f>
        <v>16</v>
      </c>
      <c r="Q5">
        <f t="shared" ref="Q5:Q13" si="1">VLOOKUP(A5,C$3:K$342,4,FALSE)</f>
        <v>0</v>
      </c>
      <c r="R5">
        <f t="shared" ref="R5:R13" si="2">VLOOKUP(A5,C$3:K$342,6,FALSE)</f>
        <v>648</v>
      </c>
      <c r="S5">
        <f t="shared" ref="S5:S13" si="3">VLOOKUP(A5,C$3:K$342,8,FALSE)</f>
        <v>74</v>
      </c>
    </row>
    <row r="6" spans="1:27" x14ac:dyDescent="0.25">
      <c r="A6" t="s">
        <v>279</v>
      </c>
      <c r="B6" t="s">
        <v>98</v>
      </c>
      <c r="C6" t="s">
        <v>435</v>
      </c>
      <c r="D6" t="s">
        <v>2</v>
      </c>
      <c r="E6">
        <v>12</v>
      </c>
      <c r="F6">
        <v>216</v>
      </c>
      <c r="G6">
        <v>0.2145</v>
      </c>
      <c r="H6">
        <v>0</v>
      </c>
      <c r="I6">
        <v>0</v>
      </c>
      <c r="J6">
        <v>98</v>
      </c>
      <c r="K6">
        <v>0.22370000000000001</v>
      </c>
      <c r="N6" t="s">
        <v>279</v>
      </c>
      <c r="O6" t="str">
        <f t="shared" ref="O6:O13" si="4">VLOOKUP(A6,C$3:K$342,2,FALSE)</f>
        <v>LB</v>
      </c>
      <c r="P6">
        <f t="shared" si="0"/>
        <v>16</v>
      </c>
      <c r="Q6">
        <f t="shared" si="1"/>
        <v>0</v>
      </c>
      <c r="R6">
        <f t="shared" si="2"/>
        <v>468</v>
      </c>
      <c r="S6">
        <f t="shared" si="3"/>
        <v>114</v>
      </c>
    </row>
    <row r="7" spans="1:27" x14ac:dyDescent="0.25">
      <c r="A7" t="s">
        <v>218</v>
      </c>
      <c r="B7" t="s">
        <v>23</v>
      </c>
      <c r="C7" t="s">
        <v>593</v>
      </c>
      <c r="D7" t="s">
        <v>13</v>
      </c>
      <c r="E7">
        <v>2</v>
      </c>
      <c r="F7">
        <v>16</v>
      </c>
      <c r="G7">
        <v>1.4999999999999999E-2</v>
      </c>
      <c r="H7">
        <v>0</v>
      </c>
      <c r="I7">
        <v>0</v>
      </c>
      <c r="J7">
        <v>14</v>
      </c>
      <c r="K7">
        <v>3.0800000000000001E-2</v>
      </c>
      <c r="N7" t="s">
        <v>218</v>
      </c>
    </row>
    <row r="8" spans="1:27" x14ac:dyDescent="0.25">
      <c r="A8" t="s">
        <v>127</v>
      </c>
      <c r="B8" t="s">
        <v>7</v>
      </c>
      <c r="C8" t="s">
        <v>593</v>
      </c>
      <c r="D8" t="s">
        <v>55</v>
      </c>
      <c r="E8">
        <v>15</v>
      </c>
      <c r="F8">
        <v>940</v>
      </c>
      <c r="G8">
        <v>0.9335</v>
      </c>
      <c r="H8">
        <v>0</v>
      </c>
      <c r="I8">
        <v>0</v>
      </c>
      <c r="J8">
        <v>0</v>
      </c>
      <c r="K8">
        <v>0</v>
      </c>
      <c r="N8" t="s">
        <v>127</v>
      </c>
      <c r="O8" t="str">
        <f t="shared" si="4"/>
        <v>S</v>
      </c>
      <c r="P8">
        <f t="shared" si="0"/>
        <v>5</v>
      </c>
      <c r="Q8">
        <f t="shared" si="1"/>
        <v>0</v>
      </c>
      <c r="R8">
        <f t="shared" si="2"/>
        <v>1</v>
      </c>
      <c r="S8">
        <f t="shared" si="3"/>
        <v>63</v>
      </c>
    </row>
    <row r="9" spans="1:27" x14ac:dyDescent="0.25">
      <c r="A9" t="s">
        <v>435</v>
      </c>
      <c r="B9" t="s">
        <v>2</v>
      </c>
      <c r="C9" t="s">
        <v>46</v>
      </c>
      <c r="D9" t="s">
        <v>16</v>
      </c>
      <c r="E9">
        <v>16</v>
      </c>
      <c r="F9">
        <v>335</v>
      </c>
      <c r="G9">
        <v>0.30180000000000001</v>
      </c>
      <c r="H9">
        <v>0</v>
      </c>
      <c r="I9">
        <v>0</v>
      </c>
      <c r="J9">
        <v>206</v>
      </c>
      <c r="K9">
        <v>0.44490000000000002</v>
      </c>
      <c r="N9" t="s">
        <v>435</v>
      </c>
      <c r="O9" t="str">
        <f t="shared" si="4"/>
        <v>WR</v>
      </c>
      <c r="P9">
        <f t="shared" si="0"/>
        <v>12</v>
      </c>
      <c r="Q9">
        <f t="shared" si="1"/>
        <v>216</v>
      </c>
      <c r="R9">
        <f t="shared" si="2"/>
        <v>0</v>
      </c>
      <c r="S9">
        <f t="shared" si="3"/>
        <v>98</v>
      </c>
      <c r="AA9" t="s">
        <v>808</v>
      </c>
    </row>
    <row r="10" spans="1:27" x14ac:dyDescent="0.25">
      <c r="A10" t="s">
        <v>46</v>
      </c>
      <c r="B10" t="s">
        <v>16</v>
      </c>
      <c r="C10" t="s">
        <v>221</v>
      </c>
      <c r="D10" t="s">
        <v>2</v>
      </c>
      <c r="E10">
        <v>16</v>
      </c>
      <c r="F10">
        <v>788</v>
      </c>
      <c r="G10">
        <v>0.75990000000000002</v>
      </c>
      <c r="H10">
        <v>0</v>
      </c>
      <c r="I10">
        <v>0</v>
      </c>
      <c r="J10">
        <v>2</v>
      </c>
      <c r="K10">
        <v>4.3E-3</v>
      </c>
      <c r="N10" t="s">
        <v>46</v>
      </c>
      <c r="O10" t="str">
        <f t="shared" si="4"/>
        <v>RB</v>
      </c>
      <c r="P10">
        <f t="shared" si="0"/>
        <v>16</v>
      </c>
      <c r="Q10">
        <f t="shared" si="1"/>
        <v>335</v>
      </c>
      <c r="R10">
        <f t="shared" si="2"/>
        <v>0</v>
      </c>
      <c r="S10">
        <f t="shared" si="3"/>
        <v>206</v>
      </c>
    </row>
    <row r="11" spans="1:27" x14ac:dyDescent="0.25">
      <c r="A11" t="s">
        <v>221</v>
      </c>
      <c r="B11" t="s">
        <v>2</v>
      </c>
      <c r="C11" t="s">
        <v>359</v>
      </c>
      <c r="D11" t="s">
        <v>2</v>
      </c>
      <c r="E11">
        <v>10</v>
      </c>
      <c r="F11">
        <v>516</v>
      </c>
      <c r="G11">
        <v>0.49759999999999999</v>
      </c>
      <c r="H11">
        <v>0</v>
      </c>
      <c r="I11">
        <v>0</v>
      </c>
      <c r="J11">
        <v>3</v>
      </c>
      <c r="K11">
        <v>6.4000000000000003E-3</v>
      </c>
      <c r="N11" t="s">
        <v>221</v>
      </c>
      <c r="O11" t="str">
        <f t="shared" si="4"/>
        <v>WR</v>
      </c>
      <c r="P11">
        <f t="shared" si="0"/>
        <v>16</v>
      </c>
      <c r="Q11">
        <f t="shared" si="1"/>
        <v>788</v>
      </c>
      <c r="R11">
        <f t="shared" si="2"/>
        <v>0</v>
      </c>
      <c r="S11">
        <f t="shared" si="3"/>
        <v>2</v>
      </c>
    </row>
    <row r="12" spans="1:27" x14ac:dyDescent="0.25">
      <c r="A12" t="s">
        <v>359</v>
      </c>
      <c r="B12" t="s">
        <v>2</v>
      </c>
      <c r="C12" t="s">
        <v>197</v>
      </c>
      <c r="D12" t="s">
        <v>10</v>
      </c>
      <c r="E12">
        <v>14</v>
      </c>
      <c r="F12">
        <v>0</v>
      </c>
      <c r="G12">
        <v>0</v>
      </c>
      <c r="H12">
        <v>223</v>
      </c>
      <c r="I12">
        <v>0.19769999999999999</v>
      </c>
      <c r="J12">
        <v>184</v>
      </c>
      <c r="K12">
        <v>0.39739999999999998</v>
      </c>
      <c r="N12" t="s">
        <v>359</v>
      </c>
      <c r="O12" t="str">
        <f t="shared" si="4"/>
        <v>WR</v>
      </c>
      <c r="P12">
        <f t="shared" si="0"/>
        <v>10</v>
      </c>
      <c r="Q12">
        <f t="shared" si="1"/>
        <v>516</v>
      </c>
      <c r="R12">
        <f t="shared" si="2"/>
        <v>0</v>
      </c>
      <c r="S12">
        <f t="shared" si="3"/>
        <v>3</v>
      </c>
    </row>
    <row r="13" spans="1:27" x14ac:dyDescent="0.25">
      <c r="A13" t="s">
        <v>197</v>
      </c>
      <c r="B13" t="s">
        <v>10</v>
      </c>
      <c r="C13" t="s">
        <v>431</v>
      </c>
      <c r="D13" t="s">
        <v>16</v>
      </c>
      <c r="E13">
        <v>16</v>
      </c>
      <c r="F13">
        <v>519</v>
      </c>
      <c r="G13">
        <v>0.46010000000000001</v>
      </c>
      <c r="H13">
        <v>0</v>
      </c>
      <c r="I13">
        <v>0</v>
      </c>
      <c r="J13">
        <v>10</v>
      </c>
      <c r="K13">
        <v>2.1100000000000001E-2</v>
      </c>
      <c r="N13" t="s">
        <v>197</v>
      </c>
      <c r="O13" t="str">
        <f t="shared" si="4"/>
        <v>CB</v>
      </c>
      <c r="P13">
        <f t="shared" si="0"/>
        <v>14</v>
      </c>
      <c r="Q13">
        <f t="shared" si="1"/>
        <v>0</v>
      </c>
      <c r="R13">
        <f t="shared" si="2"/>
        <v>223</v>
      </c>
      <c r="S13">
        <f t="shared" si="3"/>
        <v>184</v>
      </c>
    </row>
    <row r="14" spans="1:27" x14ac:dyDescent="0.25">
      <c r="A14" t="s">
        <v>431</v>
      </c>
      <c r="B14" t="s">
        <v>16</v>
      </c>
      <c r="C14" t="s">
        <v>27</v>
      </c>
      <c r="D14" t="s">
        <v>540</v>
      </c>
      <c r="E14">
        <v>12</v>
      </c>
      <c r="F14">
        <v>0</v>
      </c>
      <c r="G14">
        <v>0</v>
      </c>
      <c r="H14">
        <v>776</v>
      </c>
      <c r="I14">
        <v>0.71719999999999995</v>
      </c>
      <c r="J14">
        <v>70</v>
      </c>
      <c r="K14">
        <v>0.15770000000000001</v>
      </c>
      <c r="N14" t="s">
        <v>431</v>
      </c>
      <c r="O14" t="str">
        <f t="shared" ref="O14:O77" si="5">VLOOKUP(A14,C$3:K$342,2,FALSE)</f>
        <v>RB</v>
      </c>
      <c r="P14">
        <f t="shared" ref="P14:P77" si="6">VLOOKUP(A14,C$3:K$342,3,FALSE)</f>
        <v>16</v>
      </c>
      <c r="Q14">
        <f t="shared" ref="Q14:Q77" si="7">VLOOKUP(A14,C$3:K$342,4,FALSE)</f>
        <v>519</v>
      </c>
      <c r="R14">
        <f t="shared" ref="R14:R77" si="8">VLOOKUP(A14,C$3:K$342,6,FALSE)</f>
        <v>0</v>
      </c>
      <c r="S14">
        <f t="shared" ref="S14:S77" si="9">VLOOKUP(A14,C$3:K$342,8,FALSE)</f>
        <v>10</v>
      </c>
    </row>
    <row r="15" spans="1:27" x14ac:dyDescent="0.25">
      <c r="A15" t="s">
        <v>27</v>
      </c>
      <c r="B15" t="s">
        <v>23</v>
      </c>
      <c r="C15" t="s">
        <v>122</v>
      </c>
      <c r="D15" t="s">
        <v>13</v>
      </c>
      <c r="E15">
        <v>4</v>
      </c>
      <c r="F15">
        <v>3</v>
      </c>
      <c r="G15">
        <v>2.7000000000000001E-3</v>
      </c>
      <c r="H15">
        <v>0</v>
      </c>
      <c r="I15">
        <v>0</v>
      </c>
      <c r="J15">
        <v>56</v>
      </c>
      <c r="K15">
        <v>0.121</v>
      </c>
      <c r="N15" t="s">
        <v>27</v>
      </c>
      <c r="O15" t="str">
        <f t="shared" si="5"/>
        <v>LB</v>
      </c>
      <c r="P15">
        <f t="shared" si="6"/>
        <v>12</v>
      </c>
      <c r="Q15">
        <f t="shared" si="7"/>
        <v>0</v>
      </c>
      <c r="R15">
        <f t="shared" si="8"/>
        <v>776</v>
      </c>
      <c r="S15">
        <f t="shared" si="9"/>
        <v>70</v>
      </c>
    </row>
    <row r="16" spans="1:27" x14ac:dyDescent="0.25">
      <c r="A16" t="s">
        <v>122</v>
      </c>
      <c r="B16" t="s">
        <v>2</v>
      </c>
      <c r="C16" t="s">
        <v>215</v>
      </c>
      <c r="D16" t="s">
        <v>540</v>
      </c>
      <c r="E16">
        <v>16</v>
      </c>
      <c r="F16">
        <v>0</v>
      </c>
      <c r="G16">
        <v>0</v>
      </c>
      <c r="H16">
        <v>529</v>
      </c>
      <c r="I16">
        <v>0.51559999999999995</v>
      </c>
      <c r="J16">
        <v>139</v>
      </c>
      <c r="K16">
        <v>0.311</v>
      </c>
      <c r="N16" t="s">
        <v>122</v>
      </c>
      <c r="O16" t="str">
        <f t="shared" si="5"/>
        <v>TE</v>
      </c>
      <c r="P16">
        <f t="shared" si="6"/>
        <v>4</v>
      </c>
      <c r="Q16">
        <f t="shared" si="7"/>
        <v>3</v>
      </c>
      <c r="R16">
        <f t="shared" si="8"/>
        <v>0</v>
      </c>
      <c r="S16">
        <f t="shared" si="9"/>
        <v>56</v>
      </c>
    </row>
    <row r="17" spans="1:19" x14ac:dyDescent="0.25">
      <c r="A17" t="s">
        <v>215</v>
      </c>
      <c r="B17" t="s">
        <v>23</v>
      </c>
      <c r="C17" t="s">
        <v>240</v>
      </c>
      <c r="D17" t="s">
        <v>70</v>
      </c>
      <c r="E17">
        <v>7</v>
      </c>
      <c r="F17">
        <v>0</v>
      </c>
      <c r="G17">
        <v>0</v>
      </c>
      <c r="H17">
        <v>82</v>
      </c>
      <c r="I17">
        <v>7.7399999999999997E-2</v>
      </c>
      <c r="J17">
        <v>16</v>
      </c>
      <c r="K17">
        <v>3.5400000000000001E-2</v>
      </c>
      <c r="N17" t="s">
        <v>215</v>
      </c>
      <c r="O17" t="str">
        <f t="shared" si="5"/>
        <v>LB</v>
      </c>
      <c r="P17">
        <f t="shared" si="6"/>
        <v>16</v>
      </c>
      <c r="Q17">
        <f t="shared" si="7"/>
        <v>0</v>
      </c>
      <c r="R17">
        <f t="shared" si="8"/>
        <v>529</v>
      </c>
      <c r="S17">
        <f t="shared" si="9"/>
        <v>139</v>
      </c>
    </row>
    <row r="18" spans="1:19" x14ac:dyDescent="0.25">
      <c r="A18" t="s">
        <v>240</v>
      </c>
      <c r="B18" t="s">
        <v>70</v>
      </c>
      <c r="C18" t="s">
        <v>553</v>
      </c>
      <c r="D18" t="s">
        <v>10</v>
      </c>
      <c r="E18">
        <v>2</v>
      </c>
      <c r="F18">
        <v>0</v>
      </c>
      <c r="G18">
        <v>0</v>
      </c>
      <c r="H18">
        <v>0</v>
      </c>
      <c r="I18">
        <v>0</v>
      </c>
      <c r="J18">
        <v>14</v>
      </c>
      <c r="K18">
        <v>3.1199999999999999E-2</v>
      </c>
      <c r="N18" t="s">
        <v>240</v>
      </c>
      <c r="O18" t="str">
        <f t="shared" si="5"/>
        <v>DT</v>
      </c>
      <c r="P18">
        <f t="shared" si="6"/>
        <v>7</v>
      </c>
      <c r="Q18">
        <f t="shared" si="7"/>
        <v>0</v>
      </c>
      <c r="R18">
        <f t="shared" si="8"/>
        <v>82</v>
      </c>
      <c r="S18">
        <f t="shared" si="9"/>
        <v>16</v>
      </c>
    </row>
    <row r="19" spans="1:19" x14ac:dyDescent="0.25">
      <c r="A19" t="s">
        <v>154</v>
      </c>
      <c r="B19" t="s">
        <v>10</v>
      </c>
      <c r="C19" t="s">
        <v>553</v>
      </c>
      <c r="D19" t="s">
        <v>10</v>
      </c>
      <c r="E19">
        <v>12</v>
      </c>
      <c r="F19">
        <v>0</v>
      </c>
      <c r="G19">
        <v>0</v>
      </c>
      <c r="H19">
        <v>673</v>
      </c>
      <c r="I19">
        <v>0.65469999999999995</v>
      </c>
      <c r="J19">
        <v>64</v>
      </c>
      <c r="K19">
        <v>0.1419</v>
      </c>
      <c r="N19" t="s">
        <v>154</v>
      </c>
      <c r="O19" t="str">
        <f t="shared" si="5"/>
        <v>SS</v>
      </c>
      <c r="P19">
        <f t="shared" si="6"/>
        <v>14</v>
      </c>
      <c r="Q19">
        <f t="shared" si="7"/>
        <v>0</v>
      </c>
      <c r="R19">
        <f t="shared" si="8"/>
        <v>16</v>
      </c>
      <c r="S19">
        <f t="shared" si="9"/>
        <v>243</v>
      </c>
    </row>
    <row r="20" spans="1:19" x14ac:dyDescent="0.25">
      <c r="A20" t="s">
        <v>14</v>
      </c>
      <c r="B20" t="s">
        <v>16</v>
      </c>
      <c r="C20" t="s">
        <v>154</v>
      </c>
      <c r="D20" t="s">
        <v>7</v>
      </c>
      <c r="E20">
        <v>14</v>
      </c>
      <c r="F20">
        <v>0</v>
      </c>
      <c r="G20">
        <v>0</v>
      </c>
      <c r="H20">
        <v>16</v>
      </c>
      <c r="I20">
        <v>1.4800000000000001E-2</v>
      </c>
      <c r="J20">
        <v>243</v>
      </c>
      <c r="K20">
        <v>0.54730000000000001</v>
      </c>
      <c r="N20" t="s">
        <v>14</v>
      </c>
      <c r="O20" t="str">
        <f t="shared" si="5"/>
        <v>RB</v>
      </c>
      <c r="P20">
        <f t="shared" si="6"/>
        <v>4</v>
      </c>
      <c r="Q20">
        <f t="shared" si="7"/>
        <v>13</v>
      </c>
      <c r="R20">
        <f t="shared" si="8"/>
        <v>0</v>
      </c>
      <c r="S20">
        <f t="shared" si="9"/>
        <v>31</v>
      </c>
    </row>
    <row r="21" spans="1:19" x14ac:dyDescent="0.25">
      <c r="A21" t="s">
        <v>353</v>
      </c>
      <c r="B21" t="s">
        <v>45</v>
      </c>
      <c r="C21" t="s">
        <v>14</v>
      </c>
      <c r="D21" t="s">
        <v>16</v>
      </c>
      <c r="E21">
        <v>4</v>
      </c>
      <c r="F21">
        <v>13</v>
      </c>
      <c r="G21">
        <v>1.34E-2</v>
      </c>
      <c r="H21">
        <v>0</v>
      </c>
      <c r="I21">
        <v>0</v>
      </c>
      <c r="J21">
        <v>31</v>
      </c>
      <c r="K21">
        <v>6.6100000000000006E-2</v>
      </c>
      <c r="N21" t="s">
        <v>353</v>
      </c>
    </row>
    <row r="22" spans="1:19" x14ac:dyDescent="0.25">
      <c r="A22" t="s">
        <v>281</v>
      </c>
      <c r="B22" t="s">
        <v>13</v>
      </c>
      <c r="C22" t="s">
        <v>370</v>
      </c>
      <c r="D22" t="s">
        <v>13</v>
      </c>
      <c r="E22">
        <v>9</v>
      </c>
      <c r="F22">
        <v>449</v>
      </c>
      <c r="G22">
        <v>0.45169999999999999</v>
      </c>
      <c r="H22">
        <v>0</v>
      </c>
      <c r="I22">
        <v>0</v>
      </c>
      <c r="J22">
        <v>0</v>
      </c>
      <c r="K22">
        <v>0</v>
      </c>
      <c r="N22" t="s">
        <v>281</v>
      </c>
    </row>
    <row r="23" spans="1:19" x14ac:dyDescent="0.25">
      <c r="A23" t="s">
        <v>170</v>
      </c>
      <c r="B23" t="s">
        <v>2</v>
      </c>
      <c r="C23" t="s">
        <v>433</v>
      </c>
      <c r="D23" t="s">
        <v>540</v>
      </c>
      <c r="E23">
        <v>16</v>
      </c>
      <c r="F23">
        <v>0</v>
      </c>
      <c r="G23">
        <v>0</v>
      </c>
      <c r="H23">
        <v>812</v>
      </c>
      <c r="I23">
        <v>0.71040000000000003</v>
      </c>
      <c r="J23">
        <v>258</v>
      </c>
      <c r="K23">
        <v>0.55010000000000003</v>
      </c>
      <c r="N23" t="s">
        <v>170</v>
      </c>
    </row>
    <row r="24" spans="1:19" x14ac:dyDescent="0.25">
      <c r="A24" t="s">
        <v>370</v>
      </c>
      <c r="B24" t="s">
        <v>13</v>
      </c>
      <c r="C24" t="s">
        <v>565</v>
      </c>
      <c r="D24" t="s">
        <v>7</v>
      </c>
      <c r="E24">
        <v>4</v>
      </c>
      <c r="F24">
        <v>0</v>
      </c>
      <c r="G24">
        <v>0</v>
      </c>
      <c r="H24">
        <v>55</v>
      </c>
      <c r="I24">
        <v>5.0599999999999999E-2</v>
      </c>
      <c r="J24">
        <v>48</v>
      </c>
      <c r="K24">
        <v>0.1023</v>
      </c>
      <c r="N24" t="s">
        <v>370</v>
      </c>
      <c r="O24" t="str">
        <f t="shared" si="5"/>
        <v>TE</v>
      </c>
      <c r="P24">
        <f t="shared" si="6"/>
        <v>9</v>
      </c>
      <c r="Q24">
        <f t="shared" si="7"/>
        <v>449</v>
      </c>
      <c r="R24">
        <f t="shared" si="8"/>
        <v>0</v>
      </c>
      <c r="S24">
        <f t="shared" si="9"/>
        <v>0</v>
      </c>
    </row>
    <row r="25" spans="1:19" x14ac:dyDescent="0.25">
      <c r="A25" t="s">
        <v>433</v>
      </c>
      <c r="B25" t="s">
        <v>31</v>
      </c>
      <c r="C25" t="s">
        <v>565</v>
      </c>
      <c r="D25" t="s">
        <v>7</v>
      </c>
      <c r="E25">
        <v>2</v>
      </c>
      <c r="F25">
        <v>0</v>
      </c>
      <c r="G25">
        <v>0</v>
      </c>
      <c r="H25">
        <v>72</v>
      </c>
      <c r="I25">
        <v>6.9599999999999995E-2</v>
      </c>
      <c r="J25">
        <v>11</v>
      </c>
      <c r="K25">
        <v>2.3699999999999999E-2</v>
      </c>
      <c r="N25" t="s">
        <v>433</v>
      </c>
      <c r="O25" t="str">
        <f t="shared" si="5"/>
        <v>LB</v>
      </c>
      <c r="P25">
        <f t="shared" si="6"/>
        <v>16</v>
      </c>
      <c r="Q25">
        <f t="shared" si="7"/>
        <v>0</v>
      </c>
      <c r="R25">
        <f t="shared" si="8"/>
        <v>812</v>
      </c>
      <c r="S25">
        <f t="shared" si="9"/>
        <v>258</v>
      </c>
    </row>
    <row r="26" spans="1:19" x14ac:dyDescent="0.25">
      <c r="A26" t="s">
        <v>63</v>
      </c>
      <c r="B26" t="s">
        <v>10</v>
      </c>
      <c r="C26" t="s">
        <v>63</v>
      </c>
      <c r="D26" t="s">
        <v>10</v>
      </c>
      <c r="E26">
        <v>16</v>
      </c>
      <c r="F26">
        <v>0</v>
      </c>
      <c r="G26">
        <v>0</v>
      </c>
      <c r="H26">
        <v>864</v>
      </c>
      <c r="I26">
        <v>0.83479999999999999</v>
      </c>
      <c r="J26">
        <v>132</v>
      </c>
      <c r="K26">
        <v>0.28389999999999999</v>
      </c>
      <c r="N26" t="s">
        <v>63</v>
      </c>
      <c r="O26" t="str">
        <f t="shared" si="5"/>
        <v>CB</v>
      </c>
      <c r="P26">
        <f t="shared" si="6"/>
        <v>16</v>
      </c>
      <c r="Q26">
        <f t="shared" si="7"/>
        <v>0</v>
      </c>
      <c r="R26">
        <f t="shared" si="8"/>
        <v>864</v>
      </c>
      <c r="S26">
        <f t="shared" si="9"/>
        <v>132</v>
      </c>
    </row>
    <row r="27" spans="1:19" x14ac:dyDescent="0.25">
      <c r="A27" t="s">
        <v>37</v>
      </c>
      <c r="B27" t="s">
        <v>10</v>
      </c>
      <c r="C27" t="s">
        <v>599</v>
      </c>
      <c r="D27" t="s">
        <v>16</v>
      </c>
      <c r="E27">
        <v>8</v>
      </c>
      <c r="F27">
        <v>253</v>
      </c>
      <c r="G27">
        <v>0.24049999999999999</v>
      </c>
      <c r="H27">
        <v>0</v>
      </c>
      <c r="I27">
        <v>0</v>
      </c>
      <c r="J27">
        <v>0</v>
      </c>
      <c r="K27">
        <v>0</v>
      </c>
      <c r="N27" t="s">
        <v>37</v>
      </c>
      <c r="O27" t="str">
        <f t="shared" si="5"/>
        <v>CB</v>
      </c>
      <c r="P27">
        <f t="shared" si="6"/>
        <v>10</v>
      </c>
      <c r="Q27">
        <f t="shared" si="7"/>
        <v>0</v>
      </c>
      <c r="R27">
        <f t="shared" si="8"/>
        <v>449</v>
      </c>
      <c r="S27">
        <f t="shared" si="9"/>
        <v>53</v>
      </c>
    </row>
    <row r="28" spans="1:19" x14ac:dyDescent="0.25">
      <c r="A28" t="s">
        <v>226</v>
      </c>
      <c r="B28" t="s">
        <v>10</v>
      </c>
      <c r="C28" t="s">
        <v>599</v>
      </c>
      <c r="D28" t="s">
        <v>16</v>
      </c>
      <c r="E28">
        <v>3</v>
      </c>
      <c r="F28">
        <v>30</v>
      </c>
      <c r="G28">
        <v>2.93E-2</v>
      </c>
      <c r="H28">
        <v>0</v>
      </c>
      <c r="I28">
        <v>0</v>
      </c>
      <c r="J28">
        <v>0</v>
      </c>
      <c r="K28">
        <v>0</v>
      </c>
      <c r="N28" t="s">
        <v>226</v>
      </c>
    </row>
    <row r="29" spans="1:19" x14ac:dyDescent="0.25">
      <c r="A29" t="s">
        <v>169</v>
      </c>
      <c r="B29" t="s">
        <v>2</v>
      </c>
      <c r="C29" t="s">
        <v>37</v>
      </c>
      <c r="D29" t="s">
        <v>10</v>
      </c>
      <c r="E29">
        <v>10</v>
      </c>
      <c r="F29">
        <v>0</v>
      </c>
      <c r="G29">
        <v>0</v>
      </c>
      <c r="H29">
        <v>449</v>
      </c>
      <c r="I29">
        <v>0.43680000000000002</v>
      </c>
      <c r="J29">
        <v>53</v>
      </c>
      <c r="K29">
        <v>0.11749999999999999</v>
      </c>
      <c r="N29" t="s">
        <v>169</v>
      </c>
    </row>
    <row r="30" spans="1:19" x14ac:dyDescent="0.25">
      <c r="A30" t="s">
        <v>405</v>
      </c>
      <c r="B30" t="s">
        <v>45</v>
      </c>
      <c r="C30" t="s">
        <v>405</v>
      </c>
      <c r="D30" t="s">
        <v>545</v>
      </c>
      <c r="E30">
        <v>2</v>
      </c>
      <c r="F30">
        <v>17</v>
      </c>
      <c r="G30">
        <v>1.55E-2</v>
      </c>
      <c r="H30">
        <v>0</v>
      </c>
      <c r="I30">
        <v>0</v>
      </c>
      <c r="J30">
        <v>11</v>
      </c>
      <c r="K30">
        <v>2.4299999999999999E-2</v>
      </c>
      <c r="N30" t="s">
        <v>405</v>
      </c>
      <c r="O30" t="str">
        <f t="shared" si="5"/>
        <v>G</v>
      </c>
      <c r="P30">
        <f t="shared" si="6"/>
        <v>2</v>
      </c>
      <c r="Q30">
        <f t="shared" si="7"/>
        <v>17</v>
      </c>
      <c r="R30">
        <f t="shared" si="8"/>
        <v>0</v>
      </c>
      <c r="S30">
        <f t="shared" si="9"/>
        <v>11</v>
      </c>
    </row>
    <row r="31" spans="1:19" x14ac:dyDescent="0.25">
      <c r="A31" t="s">
        <v>364</v>
      </c>
      <c r="B31" t="s">
        <v>16</v>
      </c>
      <c r="C31" t="s">
        <v>364</v>
      </c>
      <c r="D31" t="s">
        <v>16</v>
      </c>
      <c r="E31">
        <v>16</v>
      </c>
      <c r="F31">
        <v>354</v>
      </c>
      <c r="G31">
        <v>0.36609999999999998</v>
      </c>
      <c r="H31">
        <v>0</v>
      </c>
      <c r="I31">
        <v>0</v>
      </c>
      <c r="J31">
        <v>18</v>
      </c>
      <c r="K31">
        <v>3.8399999999999997E-2</v>
      </c>
      <c r="N31" t="s">
        <v>364</v>
      </c>
      <c r="O31" t="str">
        <f t="shared" si="5"/>
        <v>RB</v>
      </c>
      <c r="P31">
        <f t="shared" si="6"/>
        <v>16</v>
      </c>
      <c r="Q31">
        <f t="shared" si="7"/>
        <v>354</v>
      </c>
      <c r="R31">
        <f t="shared" si="8"/>
        <v>0</v>
      </c>
      <c r="S31">
        <f t="shared" si="9"/>
        <v>18</v>
      </c>
    </row>
    <row r="32" spans="1:19" x14ac:dyDescent="0.25">
      <c r="A32" t="s">
        <v>53</v>
      </c>
      <c r="B32" t="s">
        <v>55</v>
      </c>
      <c r="C32" t="s">
        <v>53</v>
      </c>
      <c r="D32" t="s">
        <v>55</v>
      </c>
      <c r="E32">
        <v>14</v>
      </c>
      <c r="F32">
        <v>896</v>
      </c>
      <c r="G32">
        <v>0.86399999999999999</v>
      </c>
      <c r="H32">
        <v>0</v>
      </c>
      <c r="I32">
        <v>0</v>
      </c>
      <c r="J32">
        <v>0</v>
      </c>
      <c r="K32">
        <v>0</v>
      </c>
      <c r="N32" t="s">
        <v>53</v>
      </c>
      <c r="O32" t="str">
        <f t="shared" si="5"/>
        <v>QB</v>
      </c>
      <c r="P32">
        <f t="shared" si="6"/>
        <v>14</v>
      </c>
      <c r="Q32">
        <f t="shared" si="7"/>
        <v>896</v>
      </c>
      <c r="R32">
        <f t="shared" si="8"/>
        <v>0</v>
      </c>
      <c r="S32">
        <f t="shared" si="9"/>
        <v>0</v>
      </c>
    </row>
    <row r="33" spans="1:27" x14ac:dyDescent="0.25">
      <c r="A33" t="s">
        <v>275</v>
      </c>
      <c r="B33" t="s">
        <v>23</v>
      </c>
      <c r="C33" t="s">
        <v>361</v>
      </c>
      <c r="D33" t="s">
        <v>10</v>
      </c>
      <c r="E33">
        <v>16</v>
      </c>
      <c r="F33">
        <v>0</v>
      </c>
      <c r="G33">
        <v>0</v>
      </c>
      <c r="H33">
        <v>805</v>
      </c>
      <c r="I33">
        <v>0.74539999999999995</v>
      </c>
      <c r="J33">
        <v>83</v>
      </c>
      <c r="K33">
        <v>0.16900000000000001</v>
      </c>
      <c r="N33" t="s">
        <v>275</v>
      </c>
    </row>
    <row r="34" spans="1:27" x14ac:dyDescent="0.25">
      <c r="A34" t="s">
        <v>361</v>
      </c>
      <c r="B34" t="s">
        <v>10</v>
      </c>
      <c r="C34" t="s">
        <v>666</v>
      </c>
      <c r="D34" t="s">
        <v>7</v>
      </c>
      <c r="E34">
        <v>1</v>
      </c>
      <c r="F34">
        <v>0</v>
      </c>
      <c r="G34">
        <v>0</v>
      </c>
      <c r="H34">
        <v>0</v>
      </c>
      <c r="I34">
        <v>0</v>
      </c>
      <c r="J34">
        <v>7</v>
      </c>
      <c r="K34">
        <v>1.55E-2</v>
      </c>
      <c r="N34" t="s">
        <v>361</v>
      </c>
      <c r="O34" t="str">
        <f t="shared" si="5"/>
        <v>CB</v>
      </c>
      <c r="P34">
        <f t="shared" si="6"/>
        <v>16</v>
      </c>
      <c r="Q34">
        <f t="shared" si="7"/>
        <v>0</v>
      </c>
      <c r="R34">
        <f t="shared" si="8"/>
        <v>805</v>
      </c>
      <c r="S34">
        <f t="shared" si="9"/>
        <v>83</v>
      </c>
    </row>
    <row r="35" spans="1:27" x14ac:dyDescent="0.25">
      <c r="A35" t="s">
        <v>108</v>
      </c>
      <c r="B35" t="s">
        <v>2</v>
      </c>
      <c r="C35" t="s">
        <v>666</v>
      </c>
      <c r="D35" t="s">
        <v>7</v>
      </c>
      <c r="E35">
        <v>13</v>
      </c>
      <c r="F35">
        <v>0</v>
      </c>
      <c r="G35">
        <v>0</v>
      </c>
      <c r="H35">
        <v>706</v>
      </c>
      <c r="I35">
        <v>0.63380000000000003</v>
      </c>
      <c r="J35">
        <v>126</v>
      </c>
      <c r="K35">
        <v>0.2535</v>
      </c>
      <c r="N35" t="s">
        <v>108</v>
      </c>
      <c r="O35" t="str">
        <f t="shared" si="5"/>
        <v>WR</v>
      </c>
      <c r="P35">
        <f t="shared" si="6"/>
        <v>10</v>
      </c>
      <c r="Q35">
        <f t="shared" si="7"/>
        <v>533</v>
      </c>
      <c r="R35">
        <f t="shared" si="8"/>
        <v>0</v>
      </c>
      <c r="S35">
        <f t="shared" si="9"/>
        <v>37</v>
      </c>
    </row>
    <row r="36" spans="1:27" x14ac:dyDescent="0.25">
      <c r="A36" t="s">
        <v>104</v>
      </c>
      <c r="B36" t="s">
        <v>2</v>
      </c>
      <c r="C36" t="s">
        <v>108</v>
      </c>
      <c r="D36" t="s">
        <v>2</v>
      </c>
      <c r="E36">
        <v>10</v>
      </c>
      <c r="F36">
        <v>533</v>
      </c>
      <c r="G36">
        <v>0.46800000000000003</v>
      </c>
      <c r="H36">
        <v>0</v>
      </c>
      <c r="I36">
        <v>0</v>
      </c>
      <c r="J36">
        <v>37</v>
      </c>
      <c r="K36">
        <v>8.3299999999999999E-2</v>
      </c>
      <c r="N36" t="s">
        <v>104</v>
      </c>
    </row>
    <row r="37" spans="1:27" x14ac:dyDescent="0.25">
      <c r="A37" t="s">
        <v>129</v>
      </c>
      <c r="B37" t="s">
        <v>10</v>
      </c>
      <c r="C37" t="s">
        <v>129</v>
      </c>
      <c r="D37" t="s">
        <v>10</v>
      </c>
      <c r="E37">
        <v>14</v>
      </c>
      <c r="F37">
        <v>0</v>
      </c>
      <c r="G37">
        <v>0</v>
      </c>
      <c r="H37">
        <v>163</v>
      </c>
      <c r="I37">
        <v>0.14710000000000001</v>
      </c>
      <c r="J37">
        <v>120</v>
      </c>
      <c r="K37">
        <v>0.2752</v>
      </c>
      <c r="N37" t="s">
        <v>129</v>
      </c>
      <c r="O37" t="str">
        <f t="shared" si="5"/>
        <v>CB</v>
      </c>
      <c r="P37">
        <f t="shared" si="6"/>
        <v>14</v>
      </c>
      <c r="Q37">
        <f t="shared" si="7"/>
        <v>0</v>
      </c>
      <c r="R37">
        <f t="shared" si="8"/>
        <v>163</v>
      </c>
      <c r="S37">
        <f t="shared" si="9"/>
        <v>120</v>
      </c>
    </row>
    <row r="38" spans="1:27" x14ac:dyDescent="0.25">
      <c r="A38" t="s">
        <v>273</v>
      </c>
      <c r="B38" t="s">
        <v>49</v>
      </c>
      <c r="C38" t="s">
        <v>273</v>
      </c>
      <c r="D38" t="s">
        <v>545</v>
      </c>
      <c r="E38">
        <v>15</v>
      </c>
      <c r="F38">
        <v>901</v>
      </c>
      <c r="G38">
        <v>0.86890000000000001</v>
      </c>
      <c r="H38">
        <v>0</v>
      </c>
      <c r="I38">
        <v>0</v>
      </c>
      <c r="J38">
        <v>45</v>
      </c>
      <c r="K38">
        <v>9.64E-2</v>
      </c>
      <c r="N38" t="s">
        <v>273</v>
      </c>
      <c r="O38" t="str">
        <f t="shared" si="5"/>
        <v>G</v>
      </c>
      <c r="P38">
        <f t="shared" si="6"/>
        <v>15</v>
      </c>
      <c r="Q38">
        <f t="shared" si="7"/>
        <v>901</v>
      </c>
      <c r="R38">
        <f t="shared" si="8"/>
        <v>0</v>
      </c>
      <c r="S38">
        <f t="shared" si="9"/>
        <v>45</v>
      </c>
    </row>
    <row r="39" spans="1:27" x14ac:dyDescent="0.25">
      <c r="A39" t="s">
        <v>395</v>
      </c>
      <c r="B39" t="s">
        <v>49</v>
      </c>
      <c r="C39" t="s">
        <v>580</v>
      </c>
      <c r="D39" t="s">
        <v>2</v>
      </c>
      <c r="E39">
        <v>13</v>
      </c>
      <c r="F39">
        <v>753</v>
      </c>
      <c r="G39">
        <v>0.7117</v>
      </c>
      <c r="H39">
        <v>0</v>
      </c>
      <c r="I39">
        <v>0</v>
      </c>
      <c r="J39">
        <v>1</v>
      </c>
      <c r="K39">
        <v>2.3E-3</v>
      </c>
      <c r="N39" t="s">
        <v>395</v>
      </c>
    </row>
    <row r="40" spans="1:27" x14ac:dyDescent="0.25">
      <c r="A40" t="s">
        <v>413</v>
      </c>
      <c r="B40" t="s">
        <v>7</v>
      </c>
      <c r="C40" t="s">
        <v>580</v>
      </c>
      <c r="D40" t="s">
        <v>540</v>
      </c>
      <c r="E40">
        <v>14</v>
      </c>
      <c r="F40">
        <v>0</v>
      </c>
      <c r="G40">
        <v>0</v>
      </c>
      <c r="H40">
        <v>869</v>
      </c>
      <c r="I40">
        <v>0.80459999999999998</v>
      </c>
      <c r="J40">
        <v>62</v>
      </c>
      <c r="K40">
        <v>0.1263</v>
      </c>
      <c r="N40" t="s">
        <v>413</v>
      </c>
      <c r="O40" t="str">
        <f t="shared" si="5"/>
        <v>FS</v>
      </c>
      <c r="P40">
        <f t="shared" si="6"/>
        <v>16</v>
      </c>
      <c r="Q40">
        <f t="shared" si="7"/>
        <v>0</v>
      </c>
      <c r="R40">
        <f t="shared" si="8"/>
        <v>502</v>
      </c>
      <c r="S40">
        <f t="shared" si="9"/>
        <v>249</v>
      </c>
    </row>
    <row r="41" spans="1:27" x14ac:dyDescent="0.25">
      <c r="A41" t="s">
        <v>145</v>
      </c>
      <c r="B41" t="s">
        <v>2</v>
      </c>
      <c r="C41" t="s">
        <v>555</v>
      </c>
      <c r="D41" t="s">
        <v>539</v>
      </c>
      <c r="E41">
        <v>16</v>
      </c>
      <c r="F41">
        <v>0</v>
      </c>
      <c r="G41">
        <v>0</v>
      </c>
      <c r="H41">
        <v>549</v>
      </c>
      <c r="I41">
        <v>0.50790000000000002</v>
      </c>
      <c r="J41">
        <v>52</v>
      </c>
      <c r="K41">
        <v>0.1158</v>
      </c>
      <c r="N41" t="s">
        <v>145</v>
      </c>
      <c r="O41" t="str">
        <f t="shared" si="5"/>
        <v>WR</v>
      </c>
      <c r="P41">
        <f t="shared" si="6"/>
        <v>13</v>
      </c>
      <c r="Q41">
        <f t="shared" si="7"/>
        <v>93</v>
      </c>
      <c r="R41">
        <f t="shared" si="8"/>
        <v>0</v>
      </c>
      <c r="S41">
        <f t="shared" si="9"/>
        <v>96</v>
      </c>
    </row>
    <row r="42" spans="1:27" x14ac:dyDescent="0.25">
      <c r="A42" t="s">
        <v>350</v>
      </c>
      <c r="B42" t="s">
        <v>55</v>
      </c>
      <c r="C42" t="s">
        <v>555</v>
      </c>
      <c r="D42" t="s">
        <v>13</v>
      </c>
      <c r="E42">
        <v>14</v>
      </c>
      <c r="F42">
        <v>90</v>
      </c>
      <c r="G42">
        <v>8.14E-2</v>
      </c>
      <c r="H42">
        <v>0</v>
      </c>
      <c r="I42">
        <v>0</v>
      </c>
      <c r="J42">
        <v>228</v>
      </c>
      <c r="K42">
        <v>0.50549999999999995</v>
      </c>
      <c r="N42" t="s">
        <v>350</v>
      </c>
    </row>
    <row r="43" spans="1:27" x14ac:dyDescent="0.25">
      <c r="A43" t="s">
        <v>160</v>
      </c>
      <c r="B43" t="s">
        <v>13</v>
      </c>
      <c r="C43" t="s">
        <v>711</v>
      </c>
      <c r="D43" t="s">
        <v>13</v>
      </c>
      <c r="E43">
        <v>1</v>
      </c>
      <c r="F43">
        <v>1</v>
      </c>
      <c r="G43">
        <v>8.9999999999999998E-4</v>
      </c>
      <c r="H43">
        <v>0</v>
      </c>
      <c r="I43">
        <v>0</v>
      </c>
      <c r="J43">
        <v>0</v>
      </c>
      <c r="K43">
        <v>0</v>
      </c>
      <c r="N43" t="s">
        <v>160</v>
      </c>
      <c r="O43" t="str">
        <f t="shared" si="5"/>
        <v>TE</v>
      </c>
      <c r="P43">
        <f t="shared" si="6"/>
        <v>15</v>
      </c>
      <c r="Q43">
        <f t="shared" si="7"/>
        <v>472</v>
      </c>
      <c r="R43">
        <f t="shared" si="8"/>
        <v>0</v>
      </c>
      <c r="S43">
        <f t="shared" si="9"/>
        <v>97</v>
      </c>
    </row>
    <row r="44" spans="1:27" x14ac:dyDescent="0.25">
      <c r="A44" t="s">
        <v>318</v>
      </c>
      <c r="B44" t="s">
        <v>31</v>
      </c>
      <c r="C44" t="s">
        <v>711</v>
      </c>
      <c r="D44" t="s">
        <v>13</v>
      </c>
      <c r="E44">
        <v>7</v>
      </c>
      <c r="F44">
        <v>86</v>
      </c>
      <c r="G44">
        <v>8.8900000000000007E-2</v>
      </c>
      <c r="H44">
        <v>0</v>
      </c>
      <c r="I44">
        <v>0</v>
      </c>
      <c r="J44">
        <v>54</v>
      </c>
      <c r="K44">
        <v>0.11509999999999999</v>
      </c>
      <c r="N44" s="19" t="s">
        <v>318</v>
      </c>
      <c r="O44" s="19" t="str">
        <f t="shared" si="5"/>
        <v>LB</v>
      </c>
      <c r="P44" s="19">
        <f t="shared" si="6"/>
        <v>16</v>
      </c>
      <c r="Q44" s="19">
        <f t="shared" si="7"/>
        <v>0</v>
      </c>
      <c r="R44" s="19">
        <f t="shared" si="8"/>
        <v>1066</v>
      </c>
      <c r="S44" s="19">
        <f t="shared" si="9"/>
        <v>61</v>
      </c>
      <c r="T44" s="17" t="s">
        <v>70</v>
      </c>
      <c r="U44" s="17">
        <v>15</v>
      </c>
      <c r="V44" s="17">
        <v>0</v>
      </c>
      <c r="W44" s="17">
        <v>0</v>
      </c>
      <c r="X44" s="17">
        <v>489</v>
      </c>
      <c r="Y44" s="17">
        <v>0.46789999999999998</v>
      </c>
      <c r="Z44" s="17">
        <v>88</v>
      </c>
      <c r="AA44" s="17">
        <v>0.20799999999999999</v>
      </c>
    </row>
    <row r="45" spans="1:27" x14ac:dyDescent="0.25">
      <c r="A45" t="s">
        <v>339</v>
      </c>
      <c r="B45" t="s">
        <v>26</v>
      </c>
      <c r="C45" t="s">
        <v>413</v>
      </c>
      <c r="D45" t="s">
        <v>26</v>
      </c>
      <c r="E45">
        <v>16</v>
      </c>
      <c r="F45">
        <v>0</v>
      </c>
      <c r="G45">
        <v>0</v>
      </c>
      <c r="H45">
        <v>502</v>
      </c>
      <c r="I45">
        <v>0.48130000000000001</v>
      </c>
      <c r="J45">
        <v>249</v>
      </c>
      <c r="K45">
        <v>0.57110000000000005</v>
      </c>
      <c r="N45" t="s">
        <v>339</v>
      </c>
      <c r="O45" t="str">
        <f t="shared" si="5"/>
        <v>FS</v>
      </c>
      <c r="P45">
        <f t="shared" si="6"/>
        <v>16</v>
      </c>
      <c r="Q45">
        <f t="shared" si="7"/>
        <v>0</v>
      </c>
      <c r="R45">
        <f t="shared" si="8"/>
        <v>680</v>
      </c>
      <c r="S45">
        <f t="shared" si="9"/>
        <v>227</v>
      </c>
    </row>
    <row r="46" spans="1:27" x14ac:dyDescent="0.25">
      <c r="A46" t="s">
        <v>163</v>
      </c>
      <c r="B46" t="s">
        <v>45</v>
      </c>
      <c r="C46" t="s">
        <v>145</v>
      </c>
      <c r="D46" t="s">
        <v>2</v>
      </c>
      <c r="E46">
        <v>13</v>
      </c>
      <c r="F46">
        <v>93</v>
      </c>
      <c r="G46">
        <v>8.7800000000000003E-2</v>
      </c>
      <c r="H46">
        <v>0</v>
      </c>
      <c r="I46">
        <v>0</v>
      </c>
      <c r="J46">
        <v>96</v>
      </c>
      <c r="K46">
        <v>0.2238</v>
      </c>
      <c r="N46" t="s">
        <v>163</v>
      </c>
      <c r="O46" t="str">
        <f t="shared" si="5"/>
        <v>T</v>
      </c>
      <c r="P46">
        <f t="shared" si="6"/>
        <v>7</v>
      </c>
      <c r="Q46">
        <f t="shared" si="7"/>
        <v>207</v>
      </c>
      <c r="R46">
        <f t="shared" si="8"/>
        <v>0</v>
      </c>
      <c r="S46">
        <f t="shared" si="9"/>
        <v>6</v>
      </c>
    </row>
    <row r="47" spans="1:27" x14ac:dyDescent="0.25">
      <c r="A47" t="s">
        <v>347</v>
      </c>
      <c r="B47" t="s">
        <v>70</v>
      </c>
      <c r="C47" t="s">
        <v>160</v>
      </c>
      <c r="D47" t="s">
        <v>13</v>
      </c>
      <c r="E47">
        <v>15</v>
      </c>
      <c r="F47">
        <v>472</v>
      </c>
      <c r="G47">
        <v>0.42520000000000002</v>
      </c>
      <c r="H47">
        <v>0</v>
      </c>
      <c r="I47">
        <v>0</v>
      </c>
      <c r="J47">
        <v>97</v>
      </c>
      <c r="K47">
        <v>0.20949999999999999</v>
      </c>
      <c r="N47" t="s">
        <v>347</v>
      </c>
      <c r="O47" t="str">
        <f t="shared" si="5"/>
        <v>DT</v>
      </c>
      <c r="P47">
        <f t="shared" si="6"/>
        <v>12</v>
      </c>
      <c r="Q47">
        <f t="shared" si="7"/>
        <v>0</v>
      </c>
      <c r="R47">
        <f t="shared" si="8"/>
        <v>111</v>
      </c>
      <c r="S47">
        <f t="shared" si="9"/>
        <v>8</v>
      </c>
    </row>
    <row r="48" spans="1:27" x14ac:dyDescent="0.25">
      <c r="A48" t="s">
        <v>61</v>
      </c>
      <c r="B48" t="s">
        <v>23</v>
      </c>
      <c r="C48" t="s">
        <v>318</v>
      </c>
      <c r="D48" t="s">
        <v>540</v>
      </c>
      <c r="E48">
        <v>16</v>
      </c>
      <c r="F48">
        <v>0</v>
      </c>
      <c r="G48">
        <v>0</v>
      </c>
      <c r="H48">
        <v>1066</v>
      </c>
      <c r="I48">
        <v>0.98609999999999998</v>
      </c>
      <c r="J48">
        <v>61</v>
      </c>
      <c r="K48">
        <v>0.13589999999999999</v>
      </c>
      <c r="N48" t="s">
        <v>61</v>
      </c>
    </row>
    <row r="49" spans="1:19" x14ac:dyDescent="0.25">
      <c r="A49" t="s">
        <v>222</v>
      </c>
      <c r="B49" t="s">
        <v>16</v>
      </c>
      <c r="C49" t="s">
        <v>318</v>
      </c>
      <c r="D49" t="s">
        <v>70</v>
      </c>
      <c r="E49">
        <v>15</v>
      </c>
      <c r="F49">
        <v>0</v>
      </c>
      <c r="G49">
        <v>0</v>
      </c>
      <c r="H49">
        <v>489</v>
      </c>
      <c r="I49">
        <v>0.46789999999999998</v>
      </c>
      <c r="J49">
        <v>88</v>
      </c>
      <c r="K49">
        <v>0.20799999999999999</v>
      </c>
      <c r="N49" t="s">
        <v>222</v>
      </c>
      <c r="O49" t="str">
        <f t="shared" si="5"/>
        <v>RB</v>
      </c>
      <c r="P49">
        <f t="shared" si="6"/>
        <v>14</v>
      </c>
      <c r="Q49">
        <f t="shared" si="7"/>
        <v>261</v>
      </c>
      <c r="R49">
        <f t="shared" si="8"/>
        <v>0</v>
      </c>
      <c r="S49">
        <f t="shared" si="9"/>
        <v>22</v>
      </c>
    </row>
    <row r="50" spans="1:19" x14ac:dyDescent="0.25">
      <c r="A50" t="s">
        <v>291</v>
      </c>
      <c r="B50" t="s">
        <v>98</v>
      </c>
      <c r="C50" t="s">
        <v>701</v>
      </c>
      <c r="D50" t="s">
        <v>98</v>
      </c>
      <c r="E50">
        <v>16</v>
      </c>
      <c r="F50">
        <v>0</v>
      </c>
      <c r="G50">
        <v>0</v>
      </c>
      <c r="H50">
        <v>362</v>
      </c>
      <c r="I50">
        <v>0.32500000000000001</v>
      </c>
      <c r="J50">
        <v>75</v>
      </c>
      <c r="K50">
        <v>0.15090000000000001</v>
      </c>
      <c r="N50" t="s">
        <v>291</v>
      </c>
      <c r="O50" t="str">
        <f t="shared" si="5"/>
        <v>DE</v>
      </c>
      <c r="P50">
        <f t="shared" si="6"/>
        <v>5</v>
      </c>
      <c r="Q50">
        <f t="shared" si="7"/>
        <v>0</v>
      </c>
      <c r="R50">
        <f t="shared" si="8"/>
        <v>71</v>
      </c>
      <c r="S50">
        <f t="shared" si="9"/>
        <v>6</v>
      </c>
    </row>
    <row r="51" spans="1:19" x14ac:dyDescent="0.25">
      <c r="A51" t="s">
        <v>269</v>
      </c>
      <c r="B51" t="s">
        <v>45</v>
      </c>
      <c r="C51" t="s">
        <v>701</v>
      </c>
      <c r="D51" t="s">
        <v>10</v>
      </c>
      <c r="E51">
        <v>2</v>
      </c>
      <c r="F51">
        <v>0</v>
      </c>
      <c r="G51">
        <v>0</v>
      </c>
      <c r="H51">
        <v>27</v>
      </c>
      <c r="I51">
        <v>2.4400000000000002E-2</v>
      </c>
      <c r="J51">
        <v>19</v>
      </c>
      <c r="K51">
        <v>4.36E-2</v>
      </c>
      <c r="N51" t="s">
        <v>269</v>
      </c>
      <c r="O51" t="str">
        <f t="shared" si="5"/>
        <v>T</v>
      </c>
      <c r="P51">
        <f t="shared" si="6"/>
        <v>6</v>
      </c>
      <c r="Q51">
        <f t="shared" si="7"/>
        <v>29</v>
      </c>
      <c r="R51">
        <f t="shared" si="8"/>
        <v>0</v>
      </c>
      <c r="S51">
        <f t="shared" si="9"/>
        <v>5</v>
      </c>
    </row>
    <row r="52" spans="1:19" x14ac:dyDescent="0.25">
      <c r="A52" t="s">
        <v>374</v>
      </c>
      <c r="B52" t="s">
        <v>16</v>
      </c>
      <c r="C52" t="s">
        <v>339</v>
      </c>
      <c r="D52" t="s">
        <v>26</v>
      </c>
      <c r="E52">
        <v>16</v>
      </c>
      <c r="F52">
        <v>0</v>
      </c>
      <c r="G52">
        <v>0</v>
      </c>
      <c r="H52">
        <v>680</v>
      </c>
      <c r="I52">
        <v>0.66859999999999997</v>
      </c>
      <c r="J52">
        <v>227</v>
      </c>
      <c r="K52">
        <v>0.48709999999999998</v>
      </c>
      <c r="N52" t="s">
        <v>374</v>
      </c>
      <c r="O52" t="str">
        <f t="shared" si="5"/>
        <v>RB</v>
      </c>
      <c r="P52">
        <f t="shared" si="6"/>
        <v>8</v>
      </c>
      <c r="Q52">
        <f t="shared" si="7"/>
        <v>231</v>
      </c>
      <c r="R52">
        <f t="shared" si="8"/>
        <v>0</v>
      </c>
      <c r="S52">
        <f t="shared" si="9"/>
        <v>0</v>
      </c>
    </row>
    <row r="53" spans="1:19" x14ac:dyDescent="0.25">
      <c r="A53" t="s">
        <v>52</v>
      </c>
      <c r="B53" t="s">
        <v>31</v>
      </c>
      <c r="C53" t="s">
        <v>163</v>
      </c>
      <c r="D53" t="s">
        <v>542</v>
      </c>
      <c r="E53">
        <v>7</v>
      </c>
      <c r="F53">
        <v>207</v>
      </c>
      <c r="G53">
        <v>0.18290000000000001</v>
      </c>
      <c r="H53">
        <v>0</v>
      </c>
      <c r="I53">
        <v>0</v>
      </c>
      <c r="J53">
        <v>6</v>
      </c>
      <c r="K53">
        <v>1.29E-2</v>
      </c>
      <c r="N53" t="s">
        <v>52</v>
      </c>
      <c r="O53" t="str">
        <f t="shared" si="5"/>
        <v>LB</v>
      </c>
      <c r="P53">
        <f t="shared" si="6"/>
        <v>14</v>
      </c>
      <c r="Q53">
        <f t="shared" si="7"/>
        <v>0</v>
      </c>
      <c r="R53">
        <f t="shared" si="8"/>
        <v>445</v>
      </c>
      <c r="S53">
        <f t="shared" si="9"/>
        <v>114</v>
      </c>
    </row>
    <row r="54" spans="1:19" x14ac:dyDescent="0.25">
      <c r="A54" t="s">
        <v>57</v>
      </c>
      <c r="B54" t="s">
        <v>2</v>
      </c>
      <c r="C54" t="s">
        <v>347</v>
      </c>
      <c r="D54" t="s">
        <v>70</v>
      </c>
      <c r="E54">
        <v>12</v>
      </c>
      <c r="F54">
        <v>0</v>
      </c>
      <c r="G54">
        <v>0</v>
      </c>
      <c r="H54">
        <v>111</v>
      </c>
      <c r="I54">
        <v>0.1062</v>
      </c>
      <c r="J54">
        <v>8</v>
      </c>
      <c r="K54">
        <v>1.89E-2</v>
      </c>
      <c r="N54" t="s">
        <v>57</v>
      </c>
    </row>
    <row r="55" spans="1:19" x14ac:dyDescent="0.25">
      <c r="A55" t="s">
        <v>118</v>
      </c>
      <c r="B55" t="s">
        <v>10</v>
      </c>
      <c r="C55" t="s">
        <v>222</v>
      </c>
      <c r="D55" t="s">
        <v>16</v>
      </c>
      <c r="E55">
        <v>14</v>
      </c>
      <c r="F55">
        <v>261</v>
      </c>
      <c r="G55">
        <v>0.2465</v>
      </c>
      <c r="H55">
        <v>0</v>
      </c>
      <c r="I55">
        <v>0</v>
      </c>
      <c r="J55">
        <v>22</v>
      </c>
      <c r="K55">
        <v>5.1299999999999998E-2</v>
      </c>
      <c r="N55" t="s">
        <v>118</v>
      </c>
      <c r="O55" t="str">
        <f t="shared" si="5"/>
        <v>CB</v>
      </c>
      <c r="P55">
        <f t="shared" si="6"/>
        <v>12</v>
      </c>
      <c r="Q55">
        <f t="shared" si="7"/>
        <v>0</v>
      </c>
      <c r="R55">
        <f t="shared" si="8"/>
        <v>110</v>
      </c>
      <c r="S55">
        <f t="shared" si="9"/>
        <v>149</v>
      </c>
    </row>
    <row r="56" spans="1:19" x14ac:dyDescent="0.25">
      <c r="A56" t="s">
        <v>377</v>
      </c>
      <c r="B56" t="s">
        <v>98</v>
      </c>
      <c r="C56" t="s">
        <v>556</v>
      </c>
      <c r="D56" t="s">
        <v>70</v>
      </c>
      <c r="E56">
        <v>1</v>
      </c>
      <c r="F56">
        <v>0</v>
      </c>
      <c r="G56">
        <v>0</v>
      </c>
      <c r="H56">
        <v>9</v>
      </c>
      <c r="I56">
        <v>8.3000000000000001E-3</v>
      </c>
      <c r="J56">
        <v>0</v>
      </c>
      <c r="K56">
        <v>0</v>
      </c>
      <c r="N56" t="s">
        <v>377</v>
      </c>
      <c r="O56" t="str">
        <f t="shared" si="5"/>
        <v>DE</v>
      </c>
      <c r="P56">
        <f t="shared" si="6"/>
        <v>7</v>
      </c>
      <c r="Q56">
        <f t="shared" si="7"/>
        <v>0</v>
      </c>
      <c r="R56">
        <f t="shared" si="8"/>
        <v>89</v>
      </c>
      <c r="S56">
        <f t="shared" si="9"/>
        <v>60</v>
      </c>
    </row>
    <row r="57" spans="1:19" x14ac:dyDescent="0.25">
      <c r="A57" t="s">
        <v>422</v>
      </c>
      <c r="B57" t="s">
        <v>49</v>
      </c>
      <c r="C57" t="s">
        <v>556</v>
      </c>
      <c r="D57" t="s">
        <v>70</v>
      </c>
      <c r="E57">
        <v>5</v>
      </c>
      <c r="F57">
        <v>0</v>
      </c>
      <c r="G57">
        <v>0</v>
      </c>
      <c r="H57">
        <v>159</v>
      </c>
      <c r="I57">
        <v>0.1459</v>
      </c>
      <c r="J57">
        <v>9</v>
      </c>
      <c r="K57">
        <v>1.9300000000000001E-2</v>
      </c>
      <c r="N57" t="s">
        <v>422</v>
      </c>
      <c r="O57" t="str">
        <f t="shared" si="5"/>
        <v>G</v>
      </c>
      <c r="P57">
        <f t="shared" si="6"/>
        <v>12</v>
      </c>
      <c r="Q57">
        <f t="shared" si="7"/>
        <v>485</v>
      </c>
      <c r="R57">
        <f t="shared" si="8"/>
        <v>0</v>
      </c>
      <c r="S57">
        <f t="shared" si="9"/>
        <v>45</v>
      </c>
    </row>
    <row r="58" spans="1:19" x14ac:dyDescent="0.25">
      <c r="A58" t="s">
        <v>245</v>
      </c>
      <c r="B58" t="s">
        <v>31</v>
      </c>
      <c r="C58" t="s">
        <v>291</v>
      </c>
      <c r="D58" t="s">
        <v>98</v>
      </c>
      <c r="E58">
        <v>5</v>
      </c>
      <c r="F58">
        <v>0</v>
      </c>
      <c r="G58">
        <v>0</v>
      </c>
      <c r="H58">
        <v>71</v>
      </c>
      <c r="I58">
        <v>7.2499999999999995E-2</v>
      </c>
      <c r="J58">
        <v>6</v>
      </c>
      <c r="K58">
        <v>1.3899999999999999E-2</v>
      </c>
      <c r="N58" t="s">
        <v>245</v>
      </c>
      <c r="O58" t="str">
        <f t="shared" si="5"/>
        <v>LB</v>
      </c>
      <c r="P58">
        <f t="shared" si="6"/>
        <v>16</v>
      </c>
      <c r="Q58">
        <f t="shared" si="7"/>
        <v>0</v>
      </c>
      <c r="R58">
        <f t="shared" si="8"/>
        <v>434</v>
      </c>
      <c r="S58">
        <f t="shared" si="9"/>
        <v>281</v>
      </c>
    </row>
    <row r="59" spans="1:19" x14ac:dyDescent="0.25">
      <c r="A59" t="s">
        <v>258</v>
      </c>
      <c r="B59" t="s">
        <v>23</v>
      </c>
      <c r="C59" t="s">
        <v>548</v>
      </c>
      <c r="D59" t="s">
        <v>10</v>
      </c>
      <c r="E59">
        <v>5</v>
      </c>
      <c r="F59">
        <v>0</v>
      </c>
      <c r="G59">
        <v>0</v>
      </c>
      <c r="H59">
        <v>0</v>
      </c>
      <c r="I59">
        <v>0</v>
      </c>
      <c r="J59">
        <v>30</v>
      </c>
      <c r="K59">
        <v>6.6400000000000001E-2</v>
      </c>
      <c r="N59" t="s">
        <v>258</v>
      </c>
      <c r="O59" t="str">
        <f t="shared" si="5"/>
        <v>LB</v>
      </c>
      <c r="P59">
        <f t="shared" si="6"/>
        <v>16</v>
      </c>
      <c r="Q59">
        <f t="shared" si="7"/>
        <v>0</v>
      </c>
      <c r="R59">
        <f t="shared" si="8"/>
        <v>681</v>
      </c>
      <c r="S59">
        <f t="shared" si="9"/>
        <v>257</v>
      </c>
    </row>
    <row r="60" spans="1:19" x14ac:dyDescent="0.25">
      <c r="A60" t="s">
        <v>216</v>
      </c>
      <c r="B60" t="s">
        <v>2</v>
      </c>
      <c r="C60" t="s">
        <v>548</v>
      </c>
      <c r="D60" t="s">
        <v>10</v>
      </c>
      <c r="E60">
        <v>7</v>
      </c>
      <c r="F60">
        <v>0</v>
      </c>
      <c r="G60">
        <v>0</v>
      </c>
      <c r="H60">
        <v>205</v>
      </c>
      <c r="I60">
        <v>0.19939999999999999</v>
      </c>
      <c r="J60">
        <v>58</v>
      </c>
      <c r="K60">
        <v>0.12859999999999999</v>
      </c>
      <c r="N60" t="s">
        <v>216</v>
      </c>
    </row>
    <row r="61" spans="1:19" x14ac:dyDescent="0.25">
      <c r="A61" t="s">
        <v>263</v>
      </c>
      <c r="B61" t="s">
        <v>2</v>
      </c>
      <c r="C61" t="s">
        <v>574</v>
      </c>
      <c r="D61" t="s">
        <v>98</v>
      </c>
      <c r="E61">
        <v>16</v>
      </c>
      <c r="F61">
        <v>0</v>
      </c>
      <c r="G61">
        <v>0</v>
      </c>
      <c r="H61">
        <v>784</v>
      </c>
      <c r="I61">
        <v>0.76259999999999994</v>
      </c>
      <c r="J61">
        <v>5</v>
      </c>
      <c r="K61">
        <v>1.11E-2</v>
      </c>
      <c r="N61" t="s">
        <v>263</v>
      </c>
      <c r="O61" t="str">
        <f t="shared" si="5"/>
        <v>WR</v>
      </c>
      <c r="P61">
        <f t="shared" si="6"/>
        <v>8</v>
      </c>
      <c r="Q61">
        <f t="shared" si="7"/>
        <v>37</v>
      </c>
      <c r="R61">
        <f t="shared" si="8"/>
        <v>0</v>
      </c>
      <c r="S61">
        <f t="shared" si="9"/>
        <v>70</v>
      </c>
    </row>
    <row r="62" spans="1:19" x14ac:dyDescent="0.25">
      <c r="A62" t="s">
        <v>287</v>
      </c>
      <c r="B62" t="s">
        <v>288</v>
      </c>
      <c r="C62" t="s">
        <v>574</v>
      </c>
      <c r="D62" t="s">
        <v>2</v>
      </c>
      <c r="E62">
        <v>12</v>
      </c>
      <c r="F62">
        <v>440</v>
      </c>
      <c r="G62">
        <v>0.42970000000000003</v>
      </c>
      <c r="H62">
        <v>0</v>
      </c>
      <c r="I62">
        <v>0</v>
      </c>
      <c r="J62">
        <v>0</v>
      </c>
      <c r="K62">
        <v>0</v>
      </c>
      <c r="N62" t="s">
        <v>287</v>
      </c>
    </row>
    <row r="63" spans="1:19" x14ac:dyDescent="0.25">
      <c r="A63" t="s">
        <v>278</v>
      </c>
      <c r="B63" t="s">
        <v>13</v>
      </c>
      <c r="C63" t="s">
        <v>269</v>
      </c>
      <c r="D63" t="s">
        <v>542</v>
      </c>
      <c r="E63">
        <v>6</v>
      </c>
      <c r="F63">
        <v>29</v>
      </c>
      <c r="G63">
        <v>2.7400000000000001E-2</v>
      </c>
      <c r="H63">
        <v>0</v>
      </c>
      <c r="I63">
        <v>0</v>
      </c>
      <c r="J63">
        <v>5</v>
      </c>
      <c r="K63">
        <v>1.15E-2</v>
      </c>
      <c r="N63" t="s">
        <v>278</v>
      </c>
    </row>
    <row r="64" spans="1:19" x14ac:dyDescent="0.25">
      <c r="A64" t="s">
        <v>371</v>
      </c>
      <c r="B64" t="s">
        <v>55</v>
      </c>
      <c r="C64" t="s">
        <v>374</v>
      </c>
      <c r="D64" t="s">
        <v>16</v>
      </c>
      <c r="E64">
        <v>8</v>
      </c>
      <c r="F64">
        <v>231</v>
      </c>
      <c r="G64">
        <v>0.2324</v>
      </c>
      <c r="H64">
        <v>0</v>
      </c>
      <c r="I64">
        <v>0</v>
      </c>
      <c r="J64">
        <v>0</v>
      </c>
      <c r="K64">
        <v>0</v>
      </c>
      <c r="N64" t="s">
        <v>371</v>
      </c>
      <c r="O64" t="str">
        <f t="shared" si="5"/>
        <v>QB</v>
      </c>
      <c r="P64">
        <f t="shared" si="6"/>
        <v>1</v>
      </c>
      <c r="Q64">
        <f t="shared" si="7"/>
        <v>65</v>
      </c>
      <c r="R64">
        <f t="shared" si="8"/>
        <v>0</v>
      </c>
      <c r="S64">
        <f t="shared" si="9"/>
        <v>0</v>
      </c>
    </row>
    <row r="65" spans="1:19" x14ac:dyDescent="0.25">
      <c r="A65" t="s">
        <v>50</v>
      </c>
      <c r="B65" t="s">
        <v>49</v>
      </c>
      <c r="C65" t="s">
        <v>52</v>
      </c>
      <c r="D65" t="s">
        <v>540</v>
      </c>
      <c r="E65">
        <v>14</v>
      </c>
      <c r="F65">
        <v>0</v>
      </c>
      <c r="G65">
        <v>0</v>
      </c>
      <c r="H65">
        <v>445</v>
      </c>
      <c r="I65">
        <v>0.42499999999999999</v>
      </c>
      <c r="J65">
        <v>114</v>
      </c>
      <c r="K65">
        <v>0.26569999999999999</v>
      </c>
      <c r="N65" t="s">
        <v>50</v>
      </c>
    </row>
    <row r="66" spans="1:19" x14ac:dyDescent="0.25">
      <c r="A66" t="s">
        <v>72</v>
      </c>
      <c r="B66" t="s">
        <v>2</v>
      </c>
      <c r="C66" t="s">
        <v>594</v>
      </c>
      <c r="D66" t="s">
        <v>540</v>
      </c>
      <c r="E66">
        <v>3</v>
      </c>
      <c r="F66">
        <v>0</v>
      </c>
      <c r="G66">
        <v>0</v>
      </c>
      <c r="H66">
        <v>0</v>
      </c>
      <c r="I66">
        <v>0</v>
      </c>
      <c r="J66">
        <v>58</v>
      </c>
      <c r="K66">
        <v>0.1278</v>
      </c>
      <c r="N66" t="s">
        <v>72</v>
      </c>
      <c r="O66" t="str">
        <f t="shared" si="5"/>
        <v>WR</v>
      </c>
      <c r="P66">
        <f t="shared" si="6"/>
        <v>13</v>
      </c>
      <c r="Q66">
        <f t="shared" si="7"/>
        <v>307</v>
      </c>
      <c r="R66">
        <f t="shared" si="8"/>
        <v>0</v>
      </c>
      <c r="S66">
        <f t="shared" si="9"/>
        <v>84</v>
      </c>
    </row>
    <row r="67" spans="1:19" x14ac:dyDescent="0.25">
      <c r="A67" t="s">
        <v>274</v>
      </c>
      <c r="B67" t="s">
        <v>201</v>
      </c>
      <c r="C67" t="s">
        <v>594</v>
      </c>
      <c r="D67" t="s">
        <v>540</v>
      </c>
      <c r="E67">
        <v>1</v>
      </c>
      <c r="F67">
        <v>0</v>
      </c>
      <c r="G67">
        <v>0</v>
      </c>
      <c r="H67">
        <v>2</v>
      </c>
      <c r="I67">
        <v>1.9E-3</v>
      </c>
      <c r="J67">
        <v>20</v>
      </c>
      <c r="K67">
        <v>4.1399999999999999E-2</v>
      </c>
      <c r="N67" t="s">
        <v>274</v>
      </c>
      <c r="O67" t="str">
        <f t="shared" si="5"/>
        <v>C</v>
      </c>
      <c r="P67">
        <f t="shared" si="6"/>
        <v>16</v>
      </c>
      <c r="Q67">
        <f t="shared" si="7"/>
        <v>1050</v>
      </c>
      <c r="R67">
        <f t="shared" si="8"/>
        <v>0</v>
      </c>
      <c r="S67">
        <f t="shared" si="9"/>
        <v>24</v>
      </c>
    </row>
    <row r="68" spans="1:19" x14ac:dyDescent="0.25">
      <c r="A68" t="s">
        <v>276</v>
      </c>
      <c r="B68" t="s">
        <v>7</v>
      </c>
      <c r="C68" t="s">
        <v>544</v>
      </c>
      <c r="D68" t="s">
        <v>26</v>
      </c>
      <c r="E68">
        <v>1</v>
      </c>
      <c r="F68">
        <v>0</v>
      </c>
      <c r="G68">
        <v>0</v>
      </c>
      <c r="H68">
        <v>0</v>
      </c>
      <c r="I68">
        <v>0</v>
      </c>
      <c r="J68">
        <v>16</v>
      </c>
      <c r="K68">
        <v>3.5999999999999997E-2</v>
      </c>
      <c r="N68" t="s">
        <v>276</v>
      </c>
      <c r="O68" t="str">
        <f t="shared" si="5"/>
        <v>SS</v>
      </c>
      <c r="P68">
        <f t="shared" si="6"/>
        <v>13</v>
      </c>
      <c r="Q68">
        <f t="shared" si="7"/>
        <v>0</v>
      </c>
      <c r="R68">
        <f t="shared" si="8"/>
        <v>0</v>
      </c>
      <c r="S68">
        <f t="shared" si="9"/>
        <v>221</v>
      </c>
    </row>
    <row r="69" spans="1:19" x14ac:dyDescent="0.25">
      <c r="A69" t="s">
        <v>189</v>
      </c>
      <c r="B69" t="s">
        <v>13</v>
      </c>
      <c r="C69" t="s">
        <v>544</v>
      </c>
      <c r="D69" t="s">
        <v>98</v>
      </c>
      <c r="E69">
        <v>16</v>
      </c>
      <c r="F69">
        <v>0</v>
      </c>
      <c r="G69">
        <v>0</v>
      </c>
      <c r="H69">
        <v>790</v>
      </c>
      <c r="I69">
        <v>0.70350000000000001</v>
      </c>
      <c r="J69">
        <v>82</v>
      </c>
      <c r="K69">
        <v>0.17560000000000001</v>
      </c>
      <c r="N69" t="s">
        <v>189</v>
      </c>
      <c r="O69" t="str">
        <f t="shared" si="5"/>
        <v>TE</v>
      </c>
      <c r="P69">
        <f t="shared" si="6"/>
        <v>15</v>
      </c>
      <c r="Q69">
        <f t="shared" si="7"/>
        <v>370</v>
      </c>
      <c r="R69">
        <f t="shared" si="8"/>
        <v>0</v>
      </c>
      <c r="S69">
        <f t="shared" si="9"/>
        <v>120</v>
      </c>
    </row>
    <row r="70" spans="1:19" x14ac:dyDescent="0.25">
      <c r="A70" t="s">
        <v>354</v>
      </c>
      <c r="B70" t="s">
        <v>49</v>
      </c>
      <c r="C70" t="s">
        <v>118</v>
      </c>
      <c r="D70" t="s">
        <v>10</v>
      </c>
      <c r="E70">
        <v>12</v>
      </c>
      <c r="F70">
        <v>0</v>
      </c>
      <c r="G70">
        <v>0</v>
      </c>
      <c r="H70">
        <v>110</v>
      </c>
      <c r="I70">
        <v>0.1051</v>
      </c>
      <c r="J70">
        <v>149</v>
      </c>
      <c r="K70">
        <v>0.33329999999999999</v>
      </c>
      <c r="N70" t="s">
        <v>354</v>
      </c>
      <c r="O70" t="str">
        <f t="shared" si="5"/>
        <v>G</v>
      </c>
      <c r="P70">
        <f t="shared" si="6"/>
        <v>12</v>
      </c>
      <c r="Q70">
        <f t="shared" si="7"/>
        <v>312</v>
      </c>
      <c r="R70">
        <f t="shared" si="8"/>
        <v>0</v>
      </c>
      <c r="S70">
        <f t="shared" si="9"/>
        <v>51</v>
      </c>
    </row>
    <row r="71" spans="1:19" x14ac:dyDescent="0.25">
      <c r="A71" t="s">
        <v>259</v>
      </c>
      <c r="B71" t="s">
        <v>45</v>
      </c>
      <c r="C71" t="s">
        <v>611</v>
      </c>
      <c r="D71" t="s">
        <v>288</v>
      </c>
      <c r="E71">
        <v>16</v>
      </c>
      <c r="F71">
        <v>0</v>
      </c>
      <c r="G71">
        <v>0</v>
      </c>
      <c r="H71">
        <v>0</v>
      </c>
      <c r="I71">
        <v>0</v>
      </c>
      <c r="J71">
        <v>145</v>
      </c>
      <c r="K71">
        <v>0.32440000000000002</v>
      </c>
      <c r="N71" t="s">
        <v>259</v>
      </c>
      <c r="O71" t="str">
        <f t="shared" si="5"/>
        <v>T</v>
      </c>
      <c r="P71">
        <f t="shared" si="6"/>
        <v>1</v>
      </c>
      <c r="Q71">
        <f t="shared" si="7"/>
        <v>0</v>
      </c>
      <c r="R71">
        <f t="shared" si="8"/>
        <v>0</v>
      </c>
      <c r="S71">
        <f t="shared" si="9"/>
        <v>3</v>
      </c>
    </row>
    <row r="72" spans="1:19" x14ac:dyDescent="0.25">
      <c r="A72" t="s">
        <v>134</v>
      </c>
      <c r="B72" t="s">
        <v>49</v>
      </c>
      <c r="C72" t="s">
        <v>611</v>
      </c>
      <c r="D72" t="s">
        <v>70</v>
      </c>
      <c r="E72">
        <v>15</v>
      </c>
      <c r="F72">
        <v>0</v>
      </c>
      <c r="G72">
        <v>0</v>
      </c>
      <c r="H72">
        <v>418</v>
      </c>
      <c r="I72">
        <v>0.38350000000000001</v>
      </c>
      <c r="J72">
        <v>81</v>
      </c>
      <c r="K72">
        <v>0.17380000000000001</v>
      </c>
      <c r="N72" t="s">
        <v>134</v>
      </c>
    </row>
    <row r="73" spans="1:19" x14ac:dyDescent="0.25">
      <c r="A73" t="s">
        <v>110</v>
      </c>
      <c r="B73" t="s">
        <v>2</v>
      </c>
      <c r="C73" t="s">
        <v>575</v>
      </c>
      <c r="D73" t="s">
        <v>112</v>
      </c>
      <c r="E73">
        <v>5</v>
      </c>
      <c r="F73">
        <v>43</v>
      </c>
      <c r="G73">
        <v>3.8899999999999997E-2</v>
      </c>
      <c r="H73">
        <v>0</v>
      </c>
      <c r="I73">
        <v>0</v>
      </c>
      <c r="J73">
        <v>23</v>
      </c>
      <c r="K73">
        <v>5.0999999999999997E-2</v>
      </c>
      <c r="N73" t="s">
        <v>110</v>
      </c>
    </row>
    <row r="74" spans="1:19" x14ac:dyDescent="0.25">
      <c r="A74" t="s">
        <v>432</v>
      </c>
      <c r="B74" t="s">
        <v>16</v>
      </c>
      <c r="C74" t="s">
        <v>575</v>
      </c>
      <c r="D74" t="s">
        <v>112</v>
      </c>
      <c r="E74">
        <v>2</v>
      </c>
      <c r="F74">
        <v>0</v>
      </c>
      <c r="G74">
        <v>0</v>
      </c>
      <c r="H74">
        <v>0</v>
      </c>
      <c r="I74">
        <v>0</v>
      </c>
      <c r="J74">
        <v>30</v>
      </c>
      <c r="K74">
        <v>6.3399999999999998E-2</v>
      </c>
      <c r="N74" t="s">
        <v>432</v>
      </c>
      <c r="O74" t="str">
        <f t="shared" si="5"/>
        <v>RB</v>
      </c>
      <c r="P74">
        <f t="shared" si="6"/>
        <v>16</v>
      </c>
      <c r="Q74">
        <f t="shared" si="7"/>
        <v>49</v>
      </c>
      <c r="R74">
        <f t="shared" si="8"/>
        <v>0</v>
      </c>
      <c r="S74">
        <f t="shared" si="9"/>
        <v>53</v>
      </c>
    </row>
    <row r="75" spans="1:19" x14ac:dyDescent="0.25">
      <c r="A75" t="s">
        <v>302</v>
      </c>
      <c r="B75" t="s">
        <v>70</v>
      </c>
      <c r="C75" t="s">
        <v>696</v>
      </c>
      <c r="D75" t="s">
        <v>2</v>
      </c>
      <c r="E75">
        <v>5</v>
      </c>
      <c r="F75">
        <v>78</v>
      </c>
      <c r="G75">
        <v>7.17E-2</v>
      </c>
      <c r="H75">
        <v>0</v>
      </c>
      <c r="I75">
        <v>0</v>
      </c>
      <c r="J75">
        <v>14</v>
      </c>
      <c r="K75">
        <v>0.03</v>
      </c>
      <c r="N75" t="s">
        <v>302</v>
      </c>
      <c r="O75" t="str">
        <f t="shared" si="5"/>
        <v>NT</v>
      </c>
      <c r="P75">
        <f t="shared" si="6"/>
        <v>9</v>
      </c>
      <c r="Q75">
        <f t="shared" si="7"/>
        <v>0</v>
      </c>
      <c r="R75">
        <f t="shared" si="8"/>
        <v>63</v>
      </c>
      <c r="S75">
        <f t="shared" si="9"/>
        <v>20</v>
      </c>
    </row>
    <row r="76" spans="1:19" x14ac:dyDescent="0.25">
      <c r="A76" t="s">
        <v>383</v>
      </c>
      <c r="B76" t="s">
        <v>7</v>
      </c>
      <c r="C76" t="s">
        <v>696</v>
      </c>
      <c r="D76" t="s">
        <v>2</v>
      </c>
      <c r="E76">
        <v>3</v>
      </c>
      <c r="F76">
        <v>38</v>
      </c>
      <c r="G76">
        <v>3.8199999999999998E-2</v>
      </c>
      <c r="H76">
        <v>0</v>
      </c>
      <c r="I76">
        <v>0</v>
      </c>
      <c r="J76">
        <v>34</v>
      </c>
      <c r="K76">
        <v>7.8E-2</v>
      </c>
      <c r="N76" t="s">
        <v>383</v>
      </c>
      <c r="O76" t="str">
        <f t="shared" si="5"/>
        <v>SS</v>
      </c>
      <c r="P76">
        <f t="shared" si="6"/>
        <v>9</v>
      </c>
      <c r="Q76">
        <f t="shared" si="7"/>
        <v>0</v>
      </c>
      <c r="R76">
        <f t="shared" si="8"/>
        <v>31</v>
      </c>
      <c r="S76">
        <f t="shared" si="9"/>
        <v>141</v>
      </c>
    </row>
    <row r="77" spans="1:19" x14ac:dyDescent="0.25">
      <c r="A77" t="s">
        <v>246</v>
      </c>
      <c r="B77" t="s">
        <v>70</v>
      </c>
      <c r="C77" t="s">
        <v>644</v>
      </c>
      <c r="D77" t="s">
        <v>26</v>
      </c>
      <c r="E77">
        <v>3</v>
      </c>
      <c r="F77">
        <v>0</v>
      </c>
      <c r="G77">
        <v>0</v>
      </c>
      <c r="H77">
        <v>16</v>
      </c>
      <c r="I77">
        <v>1.4200000000000001E-2</v>
      </c>
      <c r="J77">
        <v>88</v>
      </c>
      <c r="K77">
        <v>0.18840000000000001</v>
      </c>
      <c r="N77" t="s">
        <v>246</v>
      </c>
      <c r="O77" t="str">
        <f t="shared" si="5"/>
        <v>DE</v>
      </c>
      <c r="P77">
        <f t="shared" si="6"/>
        <v>7</v>
      </c>
      <c r="Q77">
        <f t="shared" si="7"/>
        <v>0</v>
      </c>
      <c r="R77">
        <f t="shared" si="8"/>
        <v>137</v>
      </c>
      <c r="S77">
        <f t="shared" si="9"/>
        <v>19</v>
      </c>
    </row>
    <row r="78" spans="1:19" x14ac:dyDescent="0.25">
      <c r="A78" t="s">
        <v>124</v>
      </c>
      <c r="B78" t="s">
        <v>10</v>
      </c>
      <c r="C78" t="s">
        <v>644</v>
      </c>
      <c r="D78" t="s">
        <v>26</v>
      </c>
      <c r="E78">
        <v>8</v>
      </c>
      <c r="F78">
        <v>0</v>
      </c>
      <c r="G78">
        <v>0</v>
      </c>
      <c r="H78">
        <v>14</v>
      </c>
      <c r="I78">
        <v>1.2E-2</v>
      </c>
      <c r="J78">
        <v>176</v>
      </c>
      <c r="K78">
        <v>0.33910000000000001</v>
      </c>
      <c r="N78" t="s">
        <v>124</v>
      </c>
      <c r="O78" t="str">
        <f t="shared" ref="O78:O141" si="10">VLOOKUP(A78,C$3:K$342,2,FALSE)</f>
        <v>CB</v>
      </c>
      <c r="P78">
        <f t="shared" ref="P78:P141" si="11">VLOOKUP(A78,C$3:K$342,3,FALSE)</f>
        <v>14</v>
      </c>
      <c r="Q78">
        <f t="shared" ref="Q78:Q141" si="12">VLOOKUP(A78,C$3:K$342,4,FALSE)</f>
        <v>0</v>
      </c>
      <c r="R78">
        <f t="shared" ref="R78:R141" si="13">VLOOKUP(A78,C$3:K$342,6,FALSE)</f>
        <v>62</v>
      </c>
      <c r="S78">
        <f>VLOOKUP(A78,C$3:K$342,8,FALSE)</f>
        <v>207</v>
      </c>
    </row>
    <row r="79" spans="1:19" x14ac:dyDescent="0.25">
      <c r="A79" t="s">
        <v>3</v>
      </c>
      <c r="B79" t="s">
        <v>2</v>
      </c>
      <c r="C79" t="s">
        <v>377</v>
      </c>
      <c r="D79" t="s">
        <v>98</v>
      </c>
      <c r="E79">
        <v>7</v>
      </c>
      <c r="F79">
        <v>0</v>
      </c>
      <c r="G79">
        <v>0</v>
      </c>
      <c r="H79">
        <v>89</v>
      </c>
      <c r="I79">
        <v>7.9299999999999995E-2</v>
      </c>
      <c r="J79">
        <v>60</v>
      </c>
      <c r="K79">
        <v>0.1285</v>
      </c>
      <c r="N79" t="s">
        <v>3</v>
      </c>
      <c r="O79" t="str">
        <f t="shared" si="10"/>
        <v>WR</v>
      </c>
      <c r="P79">
        <f t="shared" si="11"/>
        <v>16</v>
      </c>
      <c r="Q79">
        <f t="shared" si="12"/>
        <v>738</v>
      </c>
      <c r="R79">
        <f t="shared" si="13"/>
        <v>0</v>
      </c>
      <c r="S79">
        <f>VLOOKUP(A79,C$3:K$342,8,FALSE)</f>
        <v>48</v>
      </c>
    </row>
    <row r="80" spans="1:19" x14ac:dyDescent="0.25">
      <c r="A80" t="s">
        <v>156</v>
      </c>
      <c r="B80" t="s">
        <v>55</v>
      </c>
      <c r="C80" t="s">
        <v>422</v>
      </c>
      <c r="D80" t="s">
        <v>545</v>
      </c>
      <c r="E80">
        <v>12</v>
      </c>
      <c r="F80">
        <v>485</v>
      </c>
      <c r="G80">
        <v>0.45450000000000002</v>
      </c>
      <c r="H80">
        <v>0</v>
      </c>
      <c r="I80">
        <v>0</v>
      </c>
      <c r="J80">
        <v>45</v>
      </c>
      <c r="K80">
        <v>0.1007</v>
      </c>
      <c r="N80" t="s">
        <v>156</v>
      </c>
    </row>
    <row r="81" spans="1:19" x14ac:dyDescent="0.25">
      <c r="A81" t="s">
        <v>165</v>
      </c>
      <c r="B81" t="s">
        <v>16</v>
      </c>
      <c r="C81" t="s">
        <v>567</v>
      </c>
      <c r="D81" t="s">
        <v>545</v>
      </c>
      <c r="E81">
        <v>3</v>
      </c>
      <c r="F81">
        <v>131</v>
      </c>
      <c r="G81">
        <v>0.1235</v>
      </c>
      <c r="H81">
        <v>0</v>
      </c>
      <c r="I81">
        <v>0</v>
      </c>
      <c r="J81">
        <v>13</v>
      </c>
      <c r="K81">
        <v>2.7699999999999999E-2</v>
      </c>
      <c r="N81" t="s">
        <v>165</v>
      </c>
    </row>
    <row r="82" spans="1:19" x14ac:dyDescent="0.25">
      <c r="A82" t="s">
        <v>439</v>
      </c>
      <c r="B82" t="s">
        <v>49</v>
      </c>
      <c r="C82" t="s">
        <v>567</v>
      </c>
      <c r="D82" t="s">
        <v>2</v>
      </c>
      <c r="E82">
        <v>6</v>
      </c>
      <c r="F82">
        <v>15</v>
      </c>
      <c r="G82">
        <v>1.4200000000000001E-2</v>
      </c>
      <c r="H82">
        <v>0</v>
      </c>
      <c r="I82">
        <v>0</v>
      </c>
      <c r="J82">
        <v>47</v>
      </c>
      <c r="K82">
        <v>0.10780000000000001</v>
      </c>
      <c r="N82" t="s">
        <v>439</v>
      </c>
    </row>
    <row r="83" spans="1:19" x14ac:dyDescent="0.25">
      <c r="A83" t="s">
        <v>106</v>
      </c>
      <c r="B83" t="s">
        <v>70</v>
      </c>
      <c r="C83" t="s">
        <v>245</v>
      </c>
      <c r="D83" t="s">
        <v>540</v>
      </c>
      <c r="E83">
        <v>16</v>
      </c>
      <c r="F83">
        <v>0</v>
      </c>
      <c r="G83">
        <v>0</v>
      </c>
      <c r="H83">
        <v>434</v>
      </c>
      <c r="I83">
        <v>0.41610000000000003</v>
      </c>
      <c r="J83">
        <v>281</v>
      </c>
      <c r="K83">
        <v>0.64449999999999996</v>
      </c>
      <c r="N83" t="s">
        <v>106</v>
      </c>
      <c r="O83" t="str">
        <f t="shared" si="10"/>
        <v>DT</v>
      </c>
      <c r="P83">
        <f t="shared" si="11"/>
        <v>1</v>
      </c>
      <c r="Q83">
        <f t="shared" si="12"/>
        <v>0</v>
      </c>
      <c r="R83">
        <f t="shared" si="13"/>
        <v>18</v>
      </c>
      <c r="S83">
        <f>VLOOKUP(A83,C$3:K$342,8,FALSE)</f>
        <v>0</v>
      </c>
    </row>
    <row r="84" spans="1:19" x14ac:dyDescent="0.25">
      <c r="A84" t="s">
        <v>396</v>
      </c>
      <c r="B84" t="s">
        <v>16</v>
      </c>
      <c r="C84" t="s">
        <v>258</v>
      </c>
      <c r="D84" t="s">
        <v>540</v>
      </c>
      <c r="E84">
        <v>16</v>
      </c>
      <c r="F84">
        <v>0</v>
      </c>
      <c r="G84">
        <v>0</v>
      </c>
      <c r="H84">
        <v>681</v>
      </c>
      <c r="I84">
        <v>0.58560000000000001</v>
      </c>
      <c r="J84">
        <v>257</v>
      </c>
      <c r="K84">
        <v>0.55030000000000001</v>
      </c>
      <c r="N84" t="s">
        <v>396</v>
      </c>
    </row>
    <row r="85" spans="1:19" x14ac:dyDescent="0.25">
      <c r="A85" t="s">
        <v>167</v>
      </c>
      <c r="B85" t="s">
        <v>98</v>
      </c>
      <c r="C85" t="s">
        <v>557</v>
      </c>
      <c r="D85" t="s">
        <v>10</v>
      </c>
      <c r="E85">
        <v>7</v>
      </c>
      <c r="F85">
        <v>0</v>
      </c>
      <c r="G85">
        <v>0</v>
      </c>
      <c r="H85">
        <v>138</v>
      </c>
      <c r="I85">
        <v>0.12770000000000001</v>
      </c>
      <c r="J85">
        <v>93</v>
      </c>
      <c r="K85">
        <v>0.20710000000000001</v>
      </c>
      <c r="N85" t="s">
        <v>167</v>
      </c>
      <c r="O85" t="str">
        <f t="shared" si="10"/>
        <v>LB</v>
      </c>
      <c r="P85">
        <f t="shared" si="11"/>
        <v>16</v>
      </c>
      <c r="Q85">
        <f t="shared" si="12"/>
        <v>0</v>
      </c>
      <c r="R85">
        <f t="shared" si="13"/>
        <v>122</v>
      </c>
      <c r="S85">
        <f>VLOOKUP(A85,C$3:K$342,8,FALSE)</f>
        <v>88</v>
      </c>
    </row>
    <row r="86" spans="1:19" x14ac:dyDescent="0.25">
      <c r="A86" t="s">
        <v>33</v>
      </c>
      <c r="B86" t="s">
        <v>10</v>
      </c>
      <c r="C86" t="s">
        <v>557</v>
      </c>
      <c r="D86" t="s">
        <v>10</v>
      </c>
      <c r="E86">
        <v>8</v>
      </c>
      <c r="F86">
        <v>0</v>
      </c>
      <c r="G86">
        <v>0</v>
      </c>
      <c r="H86">
        <v>85</v>
      </c>
      <c r="I86">
        <v>8.0799999999999997E-2</v>
      </c>
      <c r="J86">
        <v>14</v>
      </c>
      <c r="K86">
        <v>2.9600000000000001E-2</v>
      </c>
      <c r="N86" t="s">
        <v>33</v>
      </c>
    </row>
    <row r="87" spans="1:19" x14ac:dyDescent="0.25">
      <c r="A87" t="s">
        <v>265</v>
      </c>
      <c r="B87" t="s">
        <v>98</v>
      </c>
      <c r="C87" t="s">
        <v>263</v>
      </c>
      <c r="D87" t="s">
        <v>2</v>
      </c>
      <c r="E87">
        <v>8</v>
      </c>
      <c r="F87">
        <v>37</v>
      </c>
      <c r="G87">
        <v>3.27E-2</v>
      </c>
      <c r="H87">
        <v>0</v>
      </c>
      <c r="I87">
        <v>0</v>
      </c>
      <c r="J87">
        <v>70</v>
      </c>
      <c r="K87">
        <v>0.1426</v>
      </c>
      <c r="N87" t="s">
        <v>265</v>
      </c>
      <c r="O87" t="str">
        <f t="shared" si="10"/>
        <v>DE</v>
      </c>
      <c r="P87">
        <f t="shared" si="11"/>
        <v>7</v>
      </c>
      <c r="Q87">
        <f t="shared" si="12"/>
        <v>0</v>
      </c>
      <c r="R87">
        <f t="shared" si="13"/>
        <v>217</v>
      </c>
      <c r="S87">
        <f t="shared" ref="S87:S93" si="14">VLOOKUP(A87,C$3:K$342,8,FALSE)</f>
        <v>7</v>
      </c>
    </row>
    <row r="88" spans="1:19" x14ac:dyDescent="0.25">
      <c r="A88" t="s">
        <v>190</v>
      </c>
      <c r="B88" t="s">
        <v>10</v>
      </c>
      <c r="C88" t="s">
        <v>371</v>
      </c>
      <c r="D88" t="s">
        <v>55</v>
      </c>
      <c r="E88">
        <v>1</v>
      </c>
      <c r="F88">
        <v>65</v>
      </c>
      <c r="G88">
        <v>6.1800000000000001E-2</v>
      </c>
      <c r="H88">
        <v>0</v>
      </c>
      <c r="I88">
        <v>0</v>
      </c>
      <c r="J88">
        <v>0</v>
      </c>
      <c r="K88">
        <v>0</v>
      </c>
      <c r="N88" t="s">
        <v>190</v>
      </c>
      <c r="O88" t="str">
        <f t="shared" si="10"/>
        <v>CB</v>
      </c>
      <c r="P88">
        <f t="shared" si="11"/>
        <v>6</v>
      </c>
      <c r="Q88">
        <f t="shared" si="12"/>
        <v>0</v>
      </c>
      <c r="R88">
        <f t="shared" si="13"/>
        <v>0</v>
      </c>
      <c r="S88">
        <f t="shared" si="14"/>
        <v>75</v>
      </c>
    </row>
    <row r="89" spans="1:19" x14ac:dyDescent="0.25">
      <c r="A89" t="s">
        <v>80</v>
      </c>
      <c r="B89" t="s">
        <v>7</v>
      </c>
      <c r="C89" t="s">
        <v>72</v>
      </c>
      <c r="D89" t="s">
        <v>2</v>
      </c>
      <c r="E89">
        <v>13</v>
      </c>
      <c r="F89">
        <v>307</v>
      </c>
      <c r="G89">
        <v>0.27779999999999999</v>
      </c>
      <c r="H89">
        <v>0</v>
      </c>
      <c r="I89">
        <v>0</v>
      </c>
      <c r="J89">
        <v>84</v>
      </c>
      <c r="K89">
        <v>0.18629999999999999</v>
      </c>
      <c r="N89" t="s">
        <v>80</v>
      </c>
      <c r="O89" t="str">
        <f t="shared" si="10"/>
        <v>SS</v>
      </c>
      <c r="P89">
        <f t="shared" si="11"/>
        <v>16</v>
      </c>
      <c r="Q89">
        <f t="shared" si="12"/>
        <v>0</v>
      </c>
      <c r="R89">
        <f t="shared" si="13"/>
        <v>688</v>
      </c>
      <c r="S89">
        <f t="shared" si="14"/>
        <v>112</v>
      </c>
    </row>
    <row r="90" spans="1:19" x14ac:dyDescent="0.25">
      <c r="A90" t="s">
        <v>91</v>
      </c>
      <c r="B90" t="s">
        <v>55</v>
      </c>
      <c r="C90" t="s">
        <v>274</v>
      </c>
      <c r="D90" t="s">
        <v>201</v>
      </c>
      <c r="E90">
        <v>16</v>
      </c>
      <c r="F90">
        <v>1050</v>
      </c>
      <c r="G90">
        <v>1</v>
      </c>
      <c r="H90">
        <v>0</v>
      </c>
      <c r="I90">
        <v>0</v>
      </c>
      <c r="J90">
        <v>24</v>
      </c>
      <c r="K90">
        <v>5.3499999999999999E-2</v>
      </c>
      <c r="N90" t="s">
        <v>91</v>
      </c>
      <c r="O90" t="str">
        <f t="shared" si="10"/>
        <v>QB</v>
      </c>
      <c r="P90">
        <f t="shared" si="11"/>
        <v>16</v>
      </c>
      <c r="Q90">
        <f t="shared" si="12"/>
        <v>989</v>
      </c>
      <c r="R90">
        <f t="shared" si="13"/>
        <v>0</v>
      </c>
      <c r="S90">
        <f t="shared" si="14"/>
        <v>0</v>
      </c>
    </row>
    <row r="91" spans="1:19" x14ac:dyDescent="0.25">
      <c r="A91" t="s">
        <v>389</v>
      </c>
      <c r="B91" t="s">
        <v>2</v>
      </c>
      <c r="C91" t="s">
        <v>276</v>
      </c>
      <c r="D91" t="s">
        <v>7</v>
      </c>
      <c r="E91">
        <v>13</v>
      </c>
      <c r="F91">
        <v>0</v>
      </c>
      <c r="G91">
        <v>0</v>
      </c>
      <c r="H91">
        <v>0</v>
      </c>
      <c r="I91">
        <v>0</v>
      </c>
      <c r="J91">
        <v>221</v>
      </c>
      <c r="K91">
        <v>0.47320000000000001</v>
      </c>
      <c r="N91" t="s">
        <v>389</v>
      </c>
      <c r="O91" t="str">
        <f t="shared" si="10"/>
        <v>WR</v>
      </c>
      <c r="P91">
        <f t="shared" si="11"/>
        <v>16</v>
      </c>
      <c r="Q91">
        <f t="shared" si="12"/>
        <v>148</v>
      </c>
      <c r="R91">
        <f t="shared" si="13"/>
        <v>0</v>
      </c>
      <c r="S91">
        <f t="shared" si="14"/>
        <v>0</v>
      </c>
    </row>
    <row r="92" spans="1:19" x14ac:dyDescent="0.25">
      <c r="A92" t="s">
        <v>255</v>
      </c>
      <c r="B92" t="s">
        <v>23</v>
      </c>
      <c r="C92" t="s">
        <v>189</v>
      </c>
      <c r="D92" t="s">
        <v>13</v>
      </c>
      <c r="E92">
        <v>15</v>
      </c>
      <c r="F92">
        <v>370</v>
      </c>
      <c r="G92">
        <v>0.34449999999999997</v>
      </c>
      <c r="H92">
        <v>0</v>
      </c>
      <c r="I92">
        <v>0</v>
      </c>
      <c r="J92">
        <v>120</v>
      </c>
      <c r="K92">
        <v>0.26729999999999998</v>
      </c>
      <c r="N92" t="s">
        <v>255</v>
      </c>
      <c r="O92" t="str">
        <f t="shared" si="10"/>
        <v>LB</v>
      </c>
      <c r="P92">
        <f t="shared" si="11"/>
        <v>12</v>
      </c>
      <c r="Q92">
        <f t="shared" si="12"/>
        <v>0</v>
      </c>
      <c r="R92">
        <f t="shared" si="13"/>
        <v>330</v>
      </c>
      <c r="S92">
        <f t="shared" si="14"/>
        <v>184</v>
      </c>
    </row>
    <row r="93" spans="1:19" x14ac:dyDescent="0.25">
      <c r="A93" t="s">
        <v>172</v>
      </c>
      <c r="B93" t="s">
        <v>16</v>
      </c>
      <c r="C93" t="s">
        <v>354</v>
      </c>
      <c r="D93" t="s">
        <v>545</v>
      </c>
      <c r="E93">
        <v>12</v>
      </c>
      <c r="F93">
        <v>312</v>
      </c>
      <c r="G93">
        <v>0.29409999999999997</v>
      </c>
      <c r="H93">
        <v>0</v>
      </c>
      <c r="I93">
        <v>0</v>
      </c>
      <c r="J93">
        <v>51</v>
      </c>
      <c r="K93">
        <v>0.1087</v>
      </c>
      <c r="N93" t="s">
        <v>172</v>
      </c>
      <c r="O93" t="str">
        <f t="shared" si="10"/>
        <v>RB</v>
      </c>
      <c r="P93">
        <f t="shared" si="11"/>
        <v>16</v>
      </c>
      <c r="Q93">
        <f t="shared" si="12"/>
        <v>234</v>
      </c>
      <c r="R93">
        <f t="shared" si="13"/>
        <v>0</v>
      </c>
      <c r="S93">
        <f t="shared" si="14"/>
        <v>84</v>
      </c>
    </row>
    <row r="94" spans="1:19" x14ac:dyDescent="0.25">
      <c r="A94" t="s">
        <v>24</v>
      </c>
      <c r="B94" t="s">
        <v>26</v>
      </c>
      <c r="C94" t="s">
        <v>259</v>
      </c>
      <c r="D94" t="s">
        <v>542</v>
      </c>
      <c r="E94">
        <v>1</v>
      </c>
      <c r="F94">
        <v>0</v>
      </c>
      <c r="G94">
        <v>0</v>
      </c>
      <c r="H94">
        <v>0</v>
      </c>
      <c r="I94">
        <v>0</v>
      </c>
      <c r="J94">
        <v>3</v>
      </c>
      <c r="K94">
        <v>6.4000000000000003E-3</v>
      </c>
      <c r="N94" t="s">
        <v>24</v>
      </c>
    </row>
    <row r="95" spans="1:19" x14ac:dyDescent="0.25">
      <c r="A95" t="s">
        <v>139</v>
      </c>
      <c r="B95" t="s">
        <v>70</v>
      </c>
      <c r="C95" t="s">
        <v>662</v>
      </c>
      <c r="D95" t="s">
        <v>2</v>
      </c>
      <c r="E95">
        <v>2</v>
      </c>
      <c r="F95">
        <v>0</v>
      </c>
      <c r="G95">
        <v>0</v>
      </c>
      <c r="H95">
        <v>0</v>
      </c>
      <c r="I95">
        <v>0</v>
      </c>
      <c r="J95">
        <v>15</v>
      </c>
      <c r="K95">
        <v>3.3099999999999997E-2</v>
      </c>
      <c r="N95" t="s">
        <v>139</v>
      </c>
      <c r="O95" t="str">
        <f t="shared" si="10"/>
        <v>DE</v>
      </c>
      <c r="P95">
        <f t="shared" si="11"/>
        <v>11</v>
      </c>
      <c r="Q95">
        <f t="shared" si="12"/>
        <v>0</v>
      </c>
      <c r="R95">
        <f t="shared" si="13"/>
        <v>262</v>
      </c>
      <c r="S95">
        <f>VLOOKUP(A95,C$3:K$342,8,FALSE)</f>
        <v>21</v>
      </c>
    </row>
    <row r="96" spans="1:19" x14ac:dyDescent="0.25">
      <c r="A96" t="s">
        <v>241</v>
      </c>
      <c r="B96" t="s">
        <v>26</v>
      </c>
      <c r="C96" t="s">
        <v>662</v>
      </c>
      <c r="D96" t="s">
        <v>667</v>
      </c>
      <c r="E96">
        <v>1</v>
      </c>
      <c r="F96">
        <v>110</v>
      </c>
      <c r="G96">
        <v>0.10050000000000001</v>
      </c>
      <c r="H96">
        <v>0</v>
      </c>
      <c r="I96">
        <v>0</v>
      </c>
      <c r="J96">
        <v>234</v>
      </c>
      <c r="K96">
        <v>0.51770000000000005</v>
      </c>
      <c r="N96" t="s">
        <v>241</v>
      </c>
      <c r="O96" t="str">
        <f t="shared" si="10"/>
        <v>CB</v>
      </c>
      <c r="P96">
        <f t="shared" si="11"/>
        <v>16</v>
      </c>
      <c r="Q96">
        <f t="shared" si="12"/>
        <v>0</v>
      </c>
      <c r="R96">
        <f t="shared" si="13"/>
        <v>467</v>
      </c>
      <c r="S96">
        <f>VLOOKUP(A96,C$3:K$342,8,FALSE)</f>
        <v>196</v>
      </c>
    </row>
    <row r="97" spans="1:19" x14ac:dyDescent="0.25">
      <c r="A97" t="s">
        <v>310</v>
      </c>
      <c r="B97" t="s">
        <v>2</v>
      </c>
      <c r="C97" t="s">
        <v>432</v>
      </c>
      <c r="D97" t="s">
        <v>16</v>
      </c>
      <c r="E97">
        <v>16</v>
      </c>
      <c r="F97">
        <v>49</v>
      </c>
      <c r="G97">
        <v>4.4699999999999997E-2</v>
      </c>
      <c r="H97">
        <v>0</v>
      </c>
      <c r="I97">
        <v>0</v>
      </c>
      <c r="J97">
        <v>53</v>
      </c>
      <c r="K97">
        <v>0.1173</v>
      </c>
      <c r="N97" t="s">
        <v>310</v>
      </c>
      <c r="O97" t="str">
        <f t="shared" si="10"/>
        <v>WR</v>
      </c>
      <c r="P97">
        <f t="shared" si="11"/>
        <v>16</v>
      </c>
      <c r="Q97">
        <f t="shared" si="12"/>
        <v>411</v>
      </c>
      <c r="R97">
        <f t="shared" si="13"/>
        <v>0</v>
      </c>
      <c r="S97">
        <f>VLOOKUP(A97,C$3:K$342,8,FALSE)</f>
        <v>193</v>
      </c>
    </row>
    <row r="98" spans="1:19" x14ac:dyDescent="0.25">
      <c r="A98" t="s">
        <v>17</v>
      </c>
      <c r="B98" t="s">
        <v>2</v>
      </c>
      <c r="C98" t="s">
        <v>302</v>
      </c>
      <c r="D98" t="s">
        <v>539</v>
      </c>
      <c r="E98">
        <v>9</v>
      </c>
      <c r="F98">
        <v>0</v>
      </c>
      <c r="G98">
        <v>0</v>
      </c>
      <c r="H98">
        <v>63</v>
      </c>
      <c r="I98">
        <v>6.3600000000000004E-2</v>
      </c>
      <c r="J98">
        <v>20</v>
      </c>
      <c r="K98">
        <v>4.3099999999999999E-2</v>
      </c>
      <c r="N98" t="s">
        <v>17</v>
      </c>
      <c r="O98" t="str">
        <f t="shared" si="10"/>
        <v>RB</v>
      </c>
      <c r="P98">
        <f t="shared" si="11"/>
        <v>12</v>
      </c>
      <c r="Q98">
        <f t="shared" si="12"/>
        <v>50</v>
      </c>
      <c r="R98">
        <f t="shared" si="13"/>
        <v>0</v>
      </c>
      <c r="S98">
        <f>VLOOKUP(A98,C$3:K$342,8,FALSE)</f>
        <v>52</v>
      </c>
    </row>
    <row r="99" spans="1:19" x14ac:dyDescent="0.25">
      <c r="A99" t="s">
        <v>411</v>
      </c>
      <c r="B99" t="s">
        <v>55</v>
      </c>
      <c r="C99" t="s">
        <v>383</v>
      </c>
      <c r="D99" t="s">
        <v>7</v>
      </c>
      <c r="E99">
        <v>9</v>
      </c>
      <c r="F99">
        <v>0</v>
      </c>
      <c r="G99">
        <v>0</v>
      </c>
      <c r="H99">
        <v>31</v>
      </c>
      <c r="I99">
        <v>2.92E-2</v>
      </c>
      <c r="J99">
        <v>141</v>
      </c>
      <c r="K99">
        <v>0.32190000000000002</v>
      </c>
      <c r="N99" t="s">
        <v>411</v>
      </c>
    </row>
    <row r="100" spans="1:19" x14ac:dyDescent="0.25">
      <c r="A100" t="s">
        <v>177</v>
      </c>
      <c r="B100" t="s">
        <v>10</v>
      </c>
      <c r="C100" t="s">
        <v>558</v>
      </c>
      <c r="D100" t="s">
        <v>559</v>
      </c>
      <c r="E100">
        <v>4</v>
      </c>
      <c r="F100">
        <v>0</v>
      </c>
      <c r="G100">
        <v>0</v>
      </c>
      <c r="H100">
        <v>155</v>
      </c>
      <c r="I100">
        <v>0.1434</v>
      </c>
      <c r="J100">
        <v>7</v>
      </c>
      <c r="K100">
        <v>1.5599999999999999E-2</v>
      </c>
      <c r="N100" t="s">
        <v>177</v>
      </c>
      <c r="O100" t="str">
        <f t="shared" si="10"/>
        <v>CB</v>
      </c>
      <c r="P100">
        <f t="shared" si="11"/>
        <v>15</v>
      </c>
      <c r="Q100">
        <f t="shared" si="12"/>
        <v>0</v>
      </c>
      <c r="R100">
        <f t="shared" si="13"/>
        <v>877</v>
      </c>
      <c r="S100">
        <f>VLOOKUP(A100,C$3:K$342,8,FALSE)</f>
        <v>92</v>
      </c>
    </row>
    <row r="101" spans="1:19" x14ac:dyDescent="0.25">
      <c r="A101" t="s">
        <v>289</v>
      </c>
      <c r="B101" t="s">
        <v>70</v>
      </c>
      <c r="C101" t="s">
        <v>558</v>
      </c>
      <c r="D101" t="s">
        <v>559</v>
      </c>
      <c r="E101">
        <v>6</v>
      </c>
      <c r="F101">
        <v>0</v>
      </c>
      <c r="G101">
        <v>0</v>
      </c>
      <c r="H101">
        <v>166</v>
      </c>
      <c r="I101">
        <v>0.15890000000000001</v>
      </c>
      <c r="J101">
        <v>43</v>
      </c>
      <c r="K101">
        <v>0.1017</v>
      </c>
      <c r="N101" t="s">
        <v>289</v>
      </c>
    </row>
    <row r="102" spans="1:19" x14ac:dyDescent="0.25">
      <c r="A102" t="s">
        <v>351</v>
      </c>
      <c r="B102" t="s">
        <v>26</v>
      </c>
      <c r="C102" t="s">
        <v>246</v>
      </c>
      <c r="D102" t="s">
        <v>98</v>
      </c>
      <c r="E102">
        <v>7</v>
      </c>
      <c r="F102">
        <v>0</v>
      </c>
      <c r="G102">
        <v>0</v>
      </c>
      <c r="H102">
        <v>137</v>
      </c>
      <c r="I102">
        <v>0.11990000000000001</v>
      </c>
      <c r="J102">
        <v>19</v>
      </c>
      <c r="K102">
        <v>4.0500000000000001E-2</v>
      </c>
      <c r="N102" t="s">
        <v>351</v>
      </c>
    </row>
    <row r="103" spans="1:19" x14ac:dyDescent="0.25">
      <c r="A103" t="s">
        <v>159</v>
      </c>
      <c r="B103" t="s">
        <v>70</v>
      </c>
      <c r="C103" t="s">
        <v>124</v>
      </c>
      <c r="D103" t="s">
        <v>10</v>
      </c>
      <c r="E103">
        <v>14</v>
      </c>
      <c r="F103">
        <v>0</v>
      </c>
      <c r="G103">
        <v>0</v>
      </c>
      <c r="H103">
        <v>62</v>
      </c>
      <c r="I103">
        <v>5.5199999999999999E-2</v>
      </c>
      <c r="J103">
        <v>207</v>
      </c>
      <c r="K103">
        <v>0.45590000000000003</v>
      </c>
      <c r="N103" t="s">
        <v>159</v>
      </c>
      <c r="O103" t="str">
        <f t="shared" si="10"/>
        <v>NT</v>
      </c>
      <c r="P103">
        <f t="shared" si="11"/>
        <v>16</v>
      </c>
      <c r="Q103">
        <f t="shared" si="12"/>
        <v>0</v>
      </c>
      <c r="R103">
        <f t="shared" si="13"/>
        <v>312</v>
      </c>
      <c r="S103">
        <f>VLOOKUP(A103,C$3:K$342,8,FALSE)</f>
        <v>9</v>
      </c>
    </row>
    <row r="104" spans="1:19" x14ac:dyDescent="0.25">
      <c r="A104" t="s">
        <v>140</v>
      </c>
      <c r="B104" t="s">
        <v>13</v>
      </c>
      <c r="C104" t="s">
        <v>3</v>
      </c>
      <c r="D104" t="s">
        <v>2</v>
      </c>
      <c r="E104">
        <v>16</v>
      </c>
      <c r="F104">
        <v>738</v>
      </c>
      <c r="G104">
        <v>0.70289999999999997</v>
      </c>
      <c r="H104">
        <v>0</v>
      </c>
      <c r="I104">
        <v>0</v>
      </c>
      <c r="J104">
        <v>48</v>
      </c>
      <c r="K104">
        <v>0.1069</v>
      </c>
      <c r="N104" t="s">
        <v>140</v>
      </c>
      <c r="O104" t="str">
        <f t="shared" si="10"/>
        <v>TE</v>
      </c>
      <c r="P104">
        <f t="shared" si="11"/>
        <v>13</v>
      </c>
      <c r="Q104">
        <f t="shared" si="12"/>
        <v>445</v>
      </c>
      <c r="R104">
        <f t="shared" si="13"/>
        <v>0</v>
      </c>
      <c r="S104">
        <f>VLOOKUP(A104,C$3:K$342,8,FALSE)</f>
        <v>104</v>
      </c>
    </row>
    <row r="105" spans="1:19" x14ac:dyDescent="0.25">
      <c r="A105" t="s">
        <v>427</v>
      </c>
      <c r="B105" t="s">
        <v>98</v>
      </c>
      <c r="C105" t="s">
        <v>106</v>
      </c>
      <c r="D105" t="s">
        <v>70</v>
      </c>
      <c r="E105">
        <v>1</v>
      </c>
      <c r="F105">
        <v>0</v>
      </c>
      <c r="G105">
        <v>0</v>
      </c>
      <c r="H105">
        <v>18</v>
      </c>
      <c r="I105">
        <v>1.7000000000000001E-2</v>
      </c>
      <c r="J105">
        <v>0</v>
      </c>
      <c r="K105">
        <v>0</v>
      </c>
      <c r="N105" t="s">
        <v>427</v>
      </c>
      <c r="O105" t="str">
        <f t="shared" si="10"/>
        <v>DE</v>
      </c>
      <c r="P105">
        <f t="shared" si="11"/>
        <v>6</v>
      </c>
      <c r="Q105">
        <f t="shared" si="12"/>
        <v>0</v>
      </c>
      <c r="R105">
        <f t="shared" si="13"/>
        <v>87</v>
      </c>
      <c r="S105">
        <f>VLOOKUP(A105,C$3:K$342,8,FALSE)</f>
        <v>0</v>
      </c>
    </row>
    <row r="106" spans="1:19" x14ac:dyDescent="0.25">
      <c r="A106" t="s">
        <v>224</v>
      </c>
      <c r="B106" t="s">
        <v>201</v>
      </c>
      <c r="C106" t="s">
        <v>167</v>
      </c>
      <c r="D106" t="s">
        <v>540</v>
      </c>
      <c r="E106">
        <v>16</v>
      </c>
      <c r="F106">
        <v>0</v>
      </c>
      <c r="G106">
        <v>0</v>
      </c>
      <c r="H106">
        <v>122</v>
      </c>
      <c r="I106">
        <v>0.1149</v>
      </c>
      <c r="J106">
        <v>88</v>
      </c>
      <c r="K106">
        <v>0.2009</v>
      </c>
      <c r="N106" t="s">
        <v>224</v>
      </c>
    </row>
    <row r="107" spans="1:19" x14ac:dyDescent="0.25">
      <c r="A107" t="s">
        <v>227</v>
      </c>
      <c r="B107" t="s">
        <v>49</v>
      </c>
      <c r="C107" t="s">
        <v>612</v>
      </c>
      <c r="D107" t="s">
        <v>540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8</v>
      </c>
      <c r="K107">
        <v>1.7899999999999999E-2</v>
      </c>
      <c r="N107" t="s">
        <v>227</v>
      </c>
      <c r="O107" t="str">
        <f t="shared" si="10"/>
        <v>G</v>
      </c>
      <c r="P107">
        <f t="shared" si="11"/>
        <v>13</v>
      </c>
      <c r="Q107">
        <f t="shared" si="12"/>
        <v>812</v>
      </c>
      <c r="R107">
        <f t="shared" si="13"/>
        <v>0</v>
      </c>
      <c r="S107">
        <f>VLOOKUP(A107,C$3:K$342,8,FALSE)</f>
        <v>41</v>
      </c>
    </row>
    <row r="108" spans="1:19" x14ac:dyDescent="0.25">
      <c r="A108" t="s">
        <v>19</v>
      </c>
      <c r="B108" t="s">
        <v>16</v>
      </c>
      <c r="C108" t="s">
        <v>612</v>
      </c>
      <c r="D108" t="s">
        <v>540</v>
      </c>
      <c r="E108">
        <v>9</v>
      </c>
      <c r="F108">
        <v>0</v>
      </c>
      <c r="G108">
        <v>0</v>
      </c>
      <c r="H108">
        <v>100</v>
      </c>
      <c r="I108">
        <v>8.8999999999999996E-2</v>
      </c>
      <c r="J108">
        <v>202</v>
      </c>
      <c r="K108">
        <v>0.4325</v>
      </c>
      <c r="N108" t="s">
        <v>19</v>
      </c>
      <c r="O108" t="str">
        <f t="shared" si="10"/>
        <v>RB</v>
      </c>
      <c r="P108">
        <f t="shared" si="11"/>
        <v>5</v>
      </c>
      <c r="Q108">
        <f t="shared" si="12"/>
        <v>0</v>
      </c>
      <c r="R108">
        <f t="shared" si="13"/>
        <v>0</v>
      </c>
      <c r="S108">
        <f>VLOOKUP(A108,C$3:K$342,8,FALSE)</f>
        <v>103</v>
      </c>
    </row>
    <row r="109" spans="1:19" x14ac:dyDescent="0.25">
      <c r="A109" t="s">
        <v>408</v>
      </c>
      <c r="B109" t="s">
        <v>70</v>
      </c>
      <c r="C109" t="s">
        <v>708</v>
      </c>
      <c r="D109" t="s">
        <v>98</v>
      </c>
      <c r="E109">
        <v>6</v>
      </c>
      <c r="F109">
        <v>0</v>
      </c>
      <c r="G109">
        <v>0</v>
      </c>
      <c r="H109">
        <v>60</v>
      </c>
      <c r="I109">
        <v>5.7299999999999997E-2</v>
      </c>
      <c r="J109">
        <v>86</v>
      </c>
      <c r="K109">
        <v>0.20050000000000001</v>
      </c>
      <c r="N109" t="s">
        <v>408</v>
      </c>
      <c r="O109" t="str">
        <f t="shared" si="10"/>
        <v>DE</v>
      </c>
      <c r="P109">
        <f t="shared" si="11"/>
        <v>1</v>
      </c>
      <c r="Q109">
        <f t="shared" si="12"/>
        <v>0</v>
      </c>
      <c r="R109">
        <f t="shared" si="13"/>
        <v>7</v>
      </c>
      <c r="S109">
        <f>VLOOKUP(A109,C$3:K$342,8,FALSE)</f>
        <v>0</v>
      </c>
    </row>
    <row r="110" spans="1:19" x14ac:dyDescent="0.25">
      <c r="A110" t="s">
        <v>360</v>
      </c>
      <c r="B110" t="s">
        <v>45</v>
      </c>
      <c r="C110" t="s">
        <v>708</v>
      </c>
      <c r="D110" t="s">
        <v>98</v>
      </c>
      <c r="E110">
        <v>4</v>
      </c>
      <c r="F110">
        <v>0</v>
      </c>
      <c r="G110">
        <v>0</v>
      </c>
      <c r="H110">
        <v>39</v>
      </c>
      <c r="I110">
        <v>3.9800000000000002E-2</v>
      </c>
      <c r="J110">
        <v>30</v>
      </c>
      <c r="K110">
        <v>6.9400000000000003E-2</v>
      </c>
      <c r="N110" t="s">
        <v>360</v>
      </c>
      <c r="O110" t="str">
        <f t="shared" si="10"/>
        <v>G</v>
      </c>
      <c r="P110">
        <f t="shared" si="11"/>
        <v>16</v>
      </c>
      <c r="Q110">
        <f t="shared" si="12"/>
        <v>649</v>
      </c>
      <c r="R110">
        <f t="shared" si="13"/>
        <v>0</v>
      </c>
      <c r="S110">
        <f>VLOOKUP(A110,C$3:K$342,8,FALSE)</f>
        <v>62</v>
      </c>
    </row>
    <row r="111" spans="1:19" x14ac:dyDescent="0.25">
      <c r="A111" t="s">
        <v>99</v>
      </c>
      <c r="B111" t="s">
        <v>26</v>
      </c>
      <c r="C111" t="s">
        <v>265</v>
      </c>
      <c r="D111" t="s">
        <v>98</v>
      </c>
      <c r="E111">
        <v>7</v>
      </c>
      <c r="F111">
        <v>0</v>
      </c>
      <c r="G111">
        <v>0</v>
      </c>
      <c r="H111">
        <v>217</v>
      </c>
      <c r="I111">
        <v>0.21149999999999999</v>
      </c>
      <c r="J111">
        <v>7</v>
      </c>
      <c r="K111">
        <v>1.5699999999999999E-2</v>
      </c>
      <c r="N111" t="s">
        <v>99</v>
      </c>
    </row>
    <row r="112" spans="1:19" x14ac:dyDescent="0.25">
      <c r="A112" t="s">
        <v>253</v>
      </c>
      <c r="B112" t="s">
        <v>16</v>
      </c>
      <c r="C112" t="s">
        <v>190</v>
      </c>
      <c r="D112" t="s">
        <v>10</v>
      </c>
      <c r="E112">
        <v>6</v>
      </c>
      <c r="F112">
        <v>0</v>
      </c>
      <c r="G112">
        <v>0</v>
      </c>
      <c r="H112">
        <v>0</v>
      </c>
      <c r="I112">
        <v>0</v>
      </c>
      <c r="J112">
        <v>75</v>
      </c>
      <c r="K112">
        <v>0.16700000000000001</v>
      </c>
      <c r="N112" t="s">
        <v>253</v>
      </c>
    </row>
    <row r="113" spans="1:29" x14ac:dyDescent="0.25">
      <c r="A113" t="s">
        <v>248</v>
      </c>
      <c r="B113" t="s">
        <v>23</v>
      </c>
      <c r="C113" t="s">
        <v>80</v>
      </c>
      <c r="D113" t="s">
        <v>7</v>
      </c>
      <c r="E113">
        <v>16</v>
      </c>
      <c r="F113">
        <v>0</v>
      </c>
      <c r="G113">
        <v>0</v>
      </c>
      <c r="H113">
        <v>688</v>
      </c>
      <c r="I113">
        <v>0.65029999999999999</v>
      </c>
      <c r="J113">
        <v>112</v>
      </c>
      <c r="K113">
        <v>0.25169999999999998</v>
      </c>
      <c r="N113" t="s">
        <v>248</v>
      </c>
    </row>
    <row r="114" spans="1:29" x14ac:dyDescent="0.25">
      <c r="A114" t="s">
        <v>148</v>
      </c>
      <c r="B114" t="s">
        <v>98</v>
      </c>
      <c r="C114" t="s">
        <v>91</v>
      </c>
      <c r="D114" t="s">
        <v>55</v>
      </c>
      <c r="E114">
        <v>16</v>
      </c>
      <c r="F114">
        <v>989</v>
      </c>
      <c r="G114">
        <v>0.95830000000000004</v>
      </c>
      <c r="H114">
        <v>0</v>
      </c>
      <c r="I114">
        <v>0</v>
      </c>
      <c r="J114">
        <v>0</v>
      </c>
      <c r="K114">
        <v>0</v>
      </c>
      <c r="N114" t="s">
        <v>148</v>
      </c>
      <c r="O114" t="str">
        <f t="shared" si="10"/>
        <v>LB</v>
      </c>
      <c r="P114">
        <f t="shared" si="11"/>
        <v>6</v>
      </c>
      <c r="Q114">
        <f t="shared" si="12"/>
        <v>0</v>
      </c>
      <c r="R114">
        <f t="shared" si="13"/>
        <v>40</v>
      </c>
      <c r="S114">
        <f>VLOOKUP(A114,C$3:K$342,8,FALSE)</f>
        <v>40</v>
      </c>
    </row>
    <row r="115" spans="1:29" x14ac:dyDescent="0.25">
      <c r="A115" t="s">
        <v>84</v>
      </c>
      <c r="B115" t="s">
        <v>2</v>
      </c>
      <c r="C115" t="s">
        <v>389</v>
      </c>
      <c r="D115" t="s">
        <v>2</v>
      </c>
      <c r="E115">
        <v>16</v>
      </c>
      <c r="F115">
        <v>148</v>
      </c>
      <c r="G115">
        <v>0.1396</v>
      </c>
      <c r="H115">
        <v>0</v>
      </c>
      <c r="I115">
        <v>0</v>
      </c>
      <c r="J115">
        <v>0</v>
      </c>
      <c r="K115">
        <v>0</v>
      </c>
      <c r="N115" t="s">
        <v>84</v>
      </c>
      <c r="O115" t="str">
        <f t="shared" si="10"/>
        <v>WR</v>
      </c>
      <c r="P115">
        <f t="shared" si="11"/>
        <v>12</v>
      </c>
      <c r="Q115">
        <f t="shared" si="12"/>
        <v>18</v>
      </c>
      <c r="R115">
        <f t="shared" si="13"/>
        <v>0</v>
      </c>
      <c r="S115">
        <f>VLOOKUP(A115,C$3:K$342,8,FALSE)</f>
        <v>75</v>
      </c>
    </row>
    <row r="116" spans="1:29" x14ac:dyDescent="0.25">
      <c r="A116" t="s">
        <v>116</v>
      </c>
      <c r="B116" t="s">
        <v>16</v>
      </c>
      <c r="C116" t="s">
        <v>255</v>
      </c>
      <c r="D116" t="s">
        <v>540</v>
      </c>
      <c r="E116">
        <v>12</v>
      </c>
      <c r="F116">
        <v>0</v>
      </c>
      <c r="G116">
        <v>0</v>
      </c>
      <c r="H116">
        <v>330</v>
      </c>
      <c r="I116">
        <v>0.31369999999999998</v>
      </c>
      <c r="J116">
        <v>184</v>
      </c>
      <c r="K116">
        <v>0.38900000000000001</v>
      </c>
      <c r="N116" t="s">
        <v>116</v>
      </c>
      <c r="O116" t="str">
        <f t="shared" si="10"/>
        <v>RB</v>
      </c>
      <c r="P116">
        <f t="shared" si="11"/>
        <v>16</v>
      </c>
      <c r="Q116">
        <f t="shared" si="12"/>
        <v>382</v>
      </c>
      <c r="R116">
        <f t="shared" si="13"/>
        <v>0</v>
      </c>
      <c r="S116">
        <f>VLOOKUP(A116,C$3:K$342,8,FALSE)</f>
        <v>12</v>
      </c>
    </row>
    <row r="117" spans="1:29" x14ac:dyDescent="0.25">
      <c r="A117" t="s">
        <v>272</v>
      </c>
      <c r="B117" t="s">
        <v>7</v>
      </c>
      <c r="C117" t="s">
        <v>172</v>
      </c>
      <c r="D117" t="s">
        <v>16</v>
      </c>
      <c r="E117">
        <v>16</v>
      </c>
      <c r="F117">
        <v>234</v>
      </c>
      <c r="G117">
        <v>0.2165</v>
      </c>
      <c r="H117">
        <v>0</v>
      </c>
      <c r="I117">
        <v>0</v>
      </c>
      <c r="J117">
        <v>84</v>
      </c>
      <c r="K117">
        <v>0.18579999999999999</v>
      </c>
      <c r="N117" t="s">
        <v>272</v>
      </c>
    </row>
    <row r="118" spans="1:29" x14ac:dyDescent="0.25">
      <c r="A118" t="s">
        <v>111</v>
      </c>
      <c r="B118" t="s">
        <v>112</v>
      </c>
      <c r="C118" t="s">
        <v>139</v>
      </c>
      <c r="D118" t="s">
        <v>98</v>
      </c>
      <c r="E118">
        <v>11</v>
      </c>
      <c r="F118">
        <v>0</v>
      </c>
      <c r="G118">
        <v>0</v>
      </c>
      <c r="H118">
        <v>262</v>
      </c>
      <c r="I118">
        <v>0.2404</v>
      </c>
      <c r="J118">
        <v>21</v>
      </c>
      <c r="K118">
        <v>4.5100000000000001E-2</v>
      </c>
      <c r="N118" t="s">
        <v>111</v>
      </c>
    </row>
    <row r="119" spans="1:29" x14ac:dyDescent="0.25">
      <c r="A119" t="s">
        <v>338</v>
      </c>
      <c r="B119" t="s">
        <v>10</v>
      </c>
      <c r="C119" t="s">
        <v>668</v>
      </c>
      <c r="D119" t="s">
        <v>7</v>
      </c>
      <c r="E119">
        <v>4</v>
      </c>
      <c r="F119">
        <v>0</v>
      </c>
      <c r="G119">
        <v>0</v>
      </c>
      <c r="H119">
        <v>0</v>
      </c>
      <c r="I119">
        <v>0</v>
      </c>
      <c r="J119">
        <v>51</v>
      </c>
      <c r="K119">
        <v>0.1128</v>
      </c>
      <c r="N119" t="s">
        <v>338</v>
      </c>
      <c r="O119" t="str">
        <f t="shared" si="10"/>
        <v>CB</v>
      </c>
      <c r="P119">
        <f t="shared" si="11"/>
        <v>14</v>
      </c>
      <c r="Q119">
        <f t="shared" si="12"/>
        <v>0</v>
      </c>
      <c r="R119">
        <f t="shared" si="13"/>
        <v>46</v>
      </c>
      <c r="S119">
        <f t="shared" ref="S119:S124" si="15">VLOOKUP(A119,C$3:K$342,8,FALSE)</f>
        <v>191</v>
      </c>
    </row>
    <row r="120" spans="1:29" x14ac:dyDescent="0.25">
      <c r="A120" t="s">
        <v>11</v>
      </c>
      <c r="B120" t="s">
        <v>13</v>
      </c>
      <c r="C120" t="s">
        <v>668</v>
      </c>
      <c r="D120" t="s">
        <v>7</v>
      </c>
      <c r="E120">
        <v>9</v>
      </c>
      <c r="F120">
        <v>0</v>
      </c>
      <c r="G120">
        <v>0</v>
      </c>
      <c r="H120">
        <v>0</v>
      </c>
      <c r="I120">
        <v>0</v>
      </c>
      <c r="J120">
        <v>144</v>
      </c>
      <c r="K120">
        <v>0.309</v>
      </c>
      <c r="N120" t="s">
        <v>11</v>
      </c>
      <c r="O120" t="str">
        <f t="shared" si="10"/>
        <v>TE</v>
      </c>
      <c r="P120">
        <f t="shared" si="11"/>
        <v>14</v>
      </c>
      <c r="Q120">
        <f t="shared" si="12"/>
        <v>372</v>
      </c>
      <c r="R120">
        <f t="shared" si="13"/>
        <v>0</v>
      </c>
      <c r="S120">
        <f t="shared" si="15"/>
        <v>45</v>
      </c>
    </row>
    <row r="121" spans="1:29" x14ac:dyDescent="0.25">
      <c r="A121" t="s">
        <v>307</v>
      </c>
      <c r="B121" t="s">
        <v>45</v>
      </c>
      <c r="C121" t="s">
        <v>241</v>
      </c>
      <c r="D121" t="s">
        <v>10</v>
      </c>
      <c r="E121">
        <v>16</v>
      </c>
      <c r="F121">
        <v>0</v>
      </c>
      <c r="G121">
        <v>0</v>
      </c>
      <c r="H121">
        <v>467</v>
      </c>
      <c r="I121">
        <v>0.44600000000000001</v>
      </c>
      <c r="J121">
        <v>196</v>
      </c>
      <c r="K121">
        <v>0.45689999999999997</v>
      </c>
      <c r="N121" t="s">
        <v>307</v>
      </c>
      <c r="O121" t="str">
        <f t="shared" si="10"/>
        <v>G</v>
      </c>
      <c r="P121">
        <f t="shared" si="11"/>
        <v>14</v>
      </c>
      <c r="Q121">
        <f t="shared" si="12"/>
        <v>987</v>
      </c>
      <c r="R121">
        <f t="shared" si="13"/>
        <v>0</v>
      </c>
      <c r="S121">
        <f t="shared" si="15"/>
        <v>72</v>
      </c>
    </row>
    <row r="122" spans="1:29" x14ac:dyDescent="0.25">
      <c r="A122" t="s">
        <v>237</v>
      </c>
      <c r="B122" t="s">
        <v>98</v>
      </c>
      <c r="C122" t="s">
        <v>310</v>
      </c>
      <c r="D122" t="s">
        <v>2</v>
      </c>
      <c r="E122">
        <v>16</v>
      </c>
      <c r="F122">
        <v>411</v>
      </c>
      <c r="G122">
        <v>0.35549999999999998</v>
      </c>
      <c r="H122">
        <v>0</v>
      </c>
      <c r="I122">
        <v>0</v>
      </c>
      <c r="J122">
        <v>193</v>
      </c>
      <c r="K122">
        <v>0.39960000000000001</v>
      </c>
      <c r="N122" t="s">
        <v>237</v>
      </c>
      <c r="O122" t="str">
        <f t="shared" si="10"/>
        <v>LB</v>
      </c>
      <c r="P122">
        <f t="shared" si="11"/>
        <v>3</v>
      </c>
      <c r="Q122">
        <f t="shared" si="12"/>
        <v>0</v>
      </c>
      <c r="R122">
        <f t="shared" si="13"/>
        <v>117</v>
      </c>
      <c r="S122">
        <f t="shared" si="15"/>
        <v>30</v>
      </c>
    </row>
    <row r="123" spans="1:29" x14ac:dyDescent="0.25">
      <c r="A123" t="s">
        <v>100</v>
      </c>
      <c r="B123" t="s">
        <v>98</v>
      </c>
      <c r="C123" t="s">
        <v>17</v>
      </c>
      <c r="D123" t="s">
        <v>16</v>
      </c>
      <c r="E123">
        <v>12</v>
      </c>
      <c r="F123">
        <v>50</v>
      </c>
      <c r="G123">
        <v>4.4999999999999998E-2</v>
      </c>
      <c r="H123">
        <v>0</v>
      </c>
      <c r="I123">
        <v>0</v>
      </c>
      <c r="J123">
        <v>52</v>
      </c>
      <c r="K123">
        <v>0.11210000000000001</v>
      </c>
      <c r="N123" t="s">
        <v>100</v>
      </c>
      <c r="O123" t="str">
        <f t="shared" si="10"/>
        <v>LB</v>
      </c>
      <c r="P123">
        <f t="shared" si="11"/>
        <v>4</v>
      </c>
      <c r="Q123">
        <f t="shared" si="12"/>
        <v>0</v>
      </c>
      <c r="R123">
        <f t="shared" si="13"/>
        <v>143</v>
      </c>
      <c r="S123">
        <f t="shared" si="15"/>
        <v>6</v>
      </c>
    </row>
    <row r="124" spans="1:29" x14ac:dyDescent="0.25">
      <c r="A124" t="s">
        <v>298</v>
      </c>
      <c r="B124" t="s">
        <v>45</v>
      </c>
      <c r="C124" t="s">
        <v>177</v>
      </c>
      <c r="D124" t="s">
        <v>10</v>
      </c>
      <c r="E124">
        <v>15</v>
      </c>
      <c r="F124">
        <v>0</v>
      </c>
      <c r="G124">
        <v>0</v>
      </c>
      <c r="H124">
        <v>877</v>
      </c>
      <c r="I124">
        <v>0.83599999999999997</v>
      </c>
      <c r="J124">
        <v>92</v>
      </c>
      <c r="K124">
        <v>0.2031</v>
      </c>
      <c r="N124" t="s">
        <v>298</v>
      </c>
      <c r="O124" t="str">
        <f t="shared" si="10"/>
        <v>T</v>
      </c>
      <c r="P124">
        <f t="shared" si="11"/>
        <v>15</v>
      </c>
      <c r="Q124">
        <f t="shared" si="12"/>
        <v>944</v>
      </c>
      <c r="R124">
        <f t="shared" si="13"/>
        <v>0</v>
      </c>
      <c r="S124">
        <f t="shared" si="15"/>
        <v>65</v>
      </c>
    </row>
    <row r="125" spans="1:29" x14ac:dyDescent="0.25">
      <c r="A125" t="s">
        <v>319</v>
      </c>
      <c r="B125" t="s">
        <v>13</v>
      </c>
      <c r="C125" t="s">
        <v>159</v>
      </c>
      <c r="D125" t="s">
        <v>539</v>
      </c>
      <c r="E125">
        <v>16</v>
      </c>
      <c r="F125">
        <v>0</v>
      </c>
      <c r="G125">
        <v>0</v>
      </c>
      <c r="H125">
        <v>312</v>
      </c>
      <c r="I125">
        <v>0.29909999999999998</v>
      </c>
      <c r="J125">
        <v>9</v>
      </c>
      <c r="K125">
        <v>2.06E-2</v>
      </c>
      <c r="N125" t="s">
        <v>319</v>
      </c>
    </row>
    <row r="126" spans="1:29" x14ac:dyDescent="0.25">
      <c r="A126" t="s">
        <v>366</v>
      </c>
      <c r="B126" t="s">
        <v>2</v>
      </c>
      <c r="C126" t="s">
        <v>140</v>
      </c>
      <c r="D126" t="s">
        <v>13</v>
      </c>
      <c r="E126">
        <v>13</v>
      </c>
      <c r="F126">
        <v>445</v>
      </c>
      <c r="G126">
        <v>0.40710000000000002</v>
      </c>
      <c r="H126">
        <v>0</v>
      </c>
      <c r="I126">
        <v>0</v>
      </c>
      <c r="J126">
        <v>104</v>
      </c>
      <c r="K126">
        <v>0.24590000000000001</v>
      </c>
      <c r="N126" s="19" t="s">
        <v>366</v>
      </c>
      <c r="O126" s="19" t="str">
        <f t="shared" si="10"/>
        <v>WR</v>
      </c>
      <c r="P126" s="19">
        <v>15</v>
      </c>
      <c r="Q126" s="19">
        <v>7</v>
      </c>
      <c r="R126" s="19">
        <f t="shared" si="13"/>
        <v>0</v>
      </c>
      <c r="S126" s="19">
        <v>50</v>
      </c>
      <c r="T126" s="17" t="s">
        <v>2</v>
      </c>
      <c r="U126" s="17">
        <v>3</v>
      </c>
      <c r="V126" s="17">
        <v>6</v>
      </c>
      <c r="W126" s="17">
        <v>5.4999999999999997E-3</v>
      </c>
      <c r="X126" s="17">
        <v>0</v>
      </c>
      <c r="Y126" s="17">
        <v>0</v>
      </c>
      <c r="Z126" s="17">
        <v>14</v>
      </c>
      <c r="AA126" s="17">
        <v>0.03</v>
      </c>
      <c r="AB126" s="17"/>
      <c r="AC126" s="21" t="s">
        <v>810</v>
      </c>
    </row>
    <row r="127" spans="1:29" x14ac:dyDescent="0.25">
      <c r="A127" t="s">
        <v>184</v>
      </c>
      <c r="B127" t="s">
        <v>98</v>
      </c>
      <c r="C127" t="s">
        <v>689</v>
      </c>
      <c r="D127" t="s">
        <v>545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5</v>
      </c>
      <c r="K127">
        <v>1.1299999999999999E-2</v>
      </c>
      <c r="N127" t="s">
        <v>184</v>
      </c>
    </row>
    <row r="128" spans="1:29" x14ac:dyDescent="0.25">
      <c r="A128" t="s">
        <v>314</v>
      </c>
      <c r="B128" t="s">
        <v>31</v>
      </c>
      <c r="C128" t="s">
        <v>689</v>
      </c>
      <c r="D128" t="s">
        <v>545</v>
      </c>
      <c r="E128">
        <v>5</v>
      </c>
      <c r="F128">
        <v>16</v>
      </c>
      <c r="G128">
        <v>1.6500000000000001E-2</v>
      </c>
      <c r="H128">
        <v>0</v>
      </c>
      <c r="I128">
        <v>0</v>
      </c>
      <c r="J128">
        <v>5</v>
      </c>
      <c r="K128">
        <v>1.0699999999999999E-2</v>
      </c>
      <c r="N128" t="s">
        <v>314</v>
      </c>
    </row>
    <row r="129" spans="1:27" x14ac:dyDescent="0.25">
      <c r="A129" t="s">
        <v>388</v>
      </c>
      <c r="B129" t="s">
        <v>201</v>
      </c>
      <c r="C129" t="s">
        <v>427</v>
      </c>
      <c r="D129" t="s">
        <v>98</v>
      </c>
      <c r="E129">
        <v>6</v>
      </c>
      <c r="F129">
        <v>0</v>
      </c>
      <c r="G129">
        <v>0</v>
      </c>
      <c r="H129">
        <v>87</v>
      </c>
      <c r="I129">
        <v>8.2900000000000001E-2</v>
      </c>
      <c r="J129">
        <v>0</v>
      </c>
      <c r="K129">
        <v>0</v>
      </c>
      <c r="N129" t="s">
        <v>388</v>
      </c>
      <c r="O129" t="str">
        <f t="shared" si="10"/>
        <v>G</v>
      </c>
      <c r="P129">
        <f t="shared" si="11"/>
        <v>12</v>
      </c>
      <c r="Q129">
        <f t="shared" si="12"/>
        <v>672</v>
      </c>
      <c r="R129">
        <f t="shared" si="13"/>
        <v>0</v>
      </c>
      <c r="S129">
        <f>VLOOKUP(A129,C$3:K$342,8,FALSE)</f>
        <v>19</v>
      </c>
    </row>
    <row r="130" spans="1:27" x14ac:dyDescent="0.25">
      <c r="A130" t="s">
        <v>429</v>
      </c>
      <c r="B130" t="s">
        <v>16</v>
      </c>
      <c r="C130" t="s">
        <v>227</v>
      </c>
      <c r="D130" t="s">
        <v>545</v>
      </c>
      <c r="E130">
        <v>13</v>
      </c>
      <c r="F130">
        <v>812</v>
      </c>
      <c r="G130">
        <v>0.78680000000000005</v>
      </c>
      <c r="H130">
        <v>0</v>
      </c>
      <c r="I130">
        <v>0</v>
      </c>
      <c r="J130">
        <v>41</v>
      </c>
      <c r="K130">
        <v>8.2500000000000004E-2</v>
      </c>
      <c r="N130" t="s">
        <v>429</v>
      </c>
      <c r="O130" t="str">
        <f t="shared" si="10"/>
        <v>RB</v>
      </c>
      <c r="P130">
        <f t="shared" si="11"/>
        <v>3</v>
      </c>
      <c r="Q130">
        <f t="shared" si="12"/>
        <v>31</v>
      </c>
      <c r="R130">
        <f t="shared" si="13"/>
        <v>0</v>
      </c>
      <c r="S130">
        <f>VLOOKUP(A130,C$3:K$342,8,FALSE)</f>
        <v>0</v>
      </c>
    </row>
    <row r="131" spans="1:27" x14ac:dyDescent="0.25">
      <c r="A131" t="s">
        <v>430</v>
      </c>
      <c r="B131" t="s">
        <v>16</v>
      </c>
      <c r="C131" t="s">
        <v>19</v>
      </c>
      <c r="D131" t="s">
        <v>16</v>
      </c>
      <c r="E131">
        <v>5</v>
      </c>
      <c r="F131">
        <v>0</v>
      </c>
      <c r="G131">
        <v>0</v>
      </c>
      <c r="H131">
        <v>0</v>
      </c>
      <c r="I131">
        <v>0</v>
      </c>
      <c r="J131">
        <v>103</v>
      </c>
      <c r="K131">
        <v>0.2072</v>
      </c>
      <c r="N131" t="s">
        <v>430</v>
      </c>
    </row>
    <row r="132" spans="1:27" x14ac:dyDescent="0.25">
      <c r="A132" t="s">
        <v>0</v>
      </c>
      <c r="B132" t="s">
        <v>2</v>
      </c>
      <c r="C132" t="s">
        <v>408</v>
      </c>
      <c r="D132" t="s">
        <v>98</v>
      </c>
      <c r="E132">
        <v>1</v>
      </c>
      <c r="F132">
        <v>0</v>
      </c>
      <c r="G132">
        <v>0</v>
      </c>
      <c r="H132">
        <v>7</v>
      </c>
      <c r="I132">
        <v>6.3E-3</v>
      </c>
      <c r="J132">
        <v>0</v>
      </c>
      <c r="K132">
        <v>0</v>
      </c>
      <c r="N132" t="s">
        <v>0</v>
      </c>
    </row>
    <row r="133" spans="1:27" x14ac:dyDescent="0.25">
      <c r="A133" t="s">
        <v>261</v>
      </c>
      <c r="B133" t="s">
        <v>2</v>
      </c>
      <c r="C133" t="s">
        <v>601</v>
      </c>
      <c r="D133" t="s">
        <v>13</v>
      </c>
      <c r="E133">
        <v>1</v>
      </c>
      <c r="F133">
        <v>1</v>
      </c>
      <c r="G133">
        <v>1E-3</v>
      </c>
      <c r="H133">
        <v>0</v>
      </c>
      <c r="I133">
        <v>0</v>
      </c>
      <c r="J133">
        <v>0</v>
      </c>
      <c r="K133">
        <v>0</v>
      </c>
      <c r="N133" t="s">
        <v>261</v>
      </c>
      <c r="O133" t="str">
        <f t="shared" si="10"/>
        <v>WR</v>
      </c>
      <c r="P133">
        <f t="shared" si="11"/>
        <v>16</v>
      </c>
      <c r="Q133">
        <f t="shared" si="12"/>
        <v>683</v>
      </c>
      <c r="R133">
        <f t="shared" si="13"/>
        <v>0</v>
      </c>
      <c r="S133">
        <f>VLOOKUP(A133,C$3:K$342,8,FALSE)</f>
        <v>165</v>
      </c>
    </row>
    <row r="134" spans="1:27" x14ac:dyDescent="0.25">
      <c r="A134" t="s">
        <v>414</v>
      </c>
      <c r="B134" t="s">
        <v>10</v>
      </c>
      <c r="C134" t="s">
        <v>601</v>
      </c>
      <c r="D134" t="s">
        <v>13</v>
      </c>
      <c r="E134">
        <v>2</v>
      </c>
      <c r="F134">
        <v>9</v>
      </c>
      <c r="G134">
        <v>8.2000000000000007E-3</v>
      </c>
      <c r="H134">
        <v>0</v>
      </c>
      <c r="I134">
        <v>0</v>
      </c>
      <c r="J134">
        <v>9</v>
      </c>
      <c r="K134">
        <v>1.9900000000000001E-2</v>
      </c>
      <c r="N134" t="s">
        <v>414</v>
      </c>
      <c r="O134" t="str">
        <f t="shared" si="10"/>
        <v>CB</v>
      </c>
      <c r="P134">
        <f t="shared" si="11"/>
        <v>6</v>
      </c>
      <c r="Q134">
        <f t="shared" si="12"/>
        <v>0</v>
      </c>
      <c r="R134">
        <f t="shared" si="13"/>
        <v>219</v>
      </c>
      <c r="S134">
        <f>VLOOKUP(A134,C$3:K$342,8,FALSE)</f>
        <v>26</v>
      </c>
    </row>
    <row r="135" spans="1:27" x14ac:dyDescent="0.25">
      <c r="A135" t="s">
        <v>231</v>
      </c>
      <c r="B135" t="s">
        <v>45</v>
      </c>
      <c r="C135" t="s">
        <v>360</v>
      </c>
      <c r="D135" t="s">
        <v>545</v>
      </c>
      <c r="E135">
        <v>16</v>
      </c>
      <c r="F135">
        <v>649</v>
      </c>
      <c r="G135">
        <v>0.64839999999999998</v>
      </c>
      <c r="H135">
        <v>0</v>
      </c>
      <c r="I135">
        <v>0</v>
      </c>
      <c r="J135">
        <v>62</v>
      </c>
      <c r="K135">
        <v>0.13689999999999999</v>
      </c>
      <c r="N135" t="s">
        <v>231</v>
      </c>
    </row>
    <row r="136" spans="1:27" x14ac:dyDescent="0.25">
      <c r="A136" t="s">
        <v>68</v>
      </c>
      <c r="B136" t="s">
        <v>70</v>
      </c>
      <c r="C136" t="s">
        <v>148</v>
      </c>
      <c r="D136" t="s">
        <v>540</v>
      </c>
      <c r="E136">
        <v>6</v>
      </c>
      <c r="F136">
        <v>0</v>
      </c>
      <c r="G136">
        <v>0</v>
      </c>
      <c r="H136">
        <v>40</v>
      </c>
      <c r="I136">
        <v>3.9300000000000002E-2</v>
      </c>
      <c r="J136">
        <v>40</v>
      </c>
      <c r="K136">
        <v>8.5800000000000001E-2</v>
      </c>
      <c r="N136" t="s">
        <v>68</v>
      </c>
      <c r="O136" t="str">
        <f t="shared" si="10"/>
        <v>DT</v>
      </c>
      <c r="P136">
        <f t="shared" si="11"/>
        <v>8</v>
      </c>
      <c r="Q136">
        <f t="shared" si="12"/>
        <v>0</v>
      </c>
      <c r="R136">
        <f t="shared" si="13"/>
        <v>112</v>
      </c>
      <c r="S136">
        <f>VLOOKUP(A136,C$3:K$342,8,FALSE)</f>
        <v>31</v>
      </c>
    </row>
    <row r="137" spans="1:27" x14ac:dyDescent="0.25">
      <c r="A137" t="s">
        <v>420</v>
      </c>
      <c r="B137" t="s">
        <v>10</v>
      </c>
      <c r="C137" t="s">
        <v>84</v>
      </c>
      <c r="D137" t="s">
        <v>2</v>
      </c>
      <c r="E137">
        <v>12</v>
      </c>
      <c r="F137">
        <v>18</v>
      </c>
      <c r="G137">
        <v>1.5900000000000001E-2</v>
      </c>
      <c r="H137">
        <v>0</v>
      </c>
      <c r="I137">
        <v>0</v>
      </c>
      <c r="J137">
        <v>75</v>
      </c>
      <c r="K137">
        <v>0.1527</v>
      </c>
      <c r="N137" t="s">
        <v>420</v>
      </c>
      <c r="O137" t="str">
        <f t="shared" si="10"/>
        <v>CB</v>
      </c>
      <c r="P137">
        <f t="shared" si="11"/>
        <v>4</v>
      </c>
      <c r="Q137">
        <f t="shared" si="12"/>
        <v>0</v>
      </c>
      <c r="R137">
        <f t="shared" si="13"/>
        <v>30</v>
      </c>
      <c r="S137">
        <f>VLOOKUP(A137,C$3:K$342,8,FALSE)</f>
        <v>42</v>
      </c>
    </row>
    <row r="138" spans="1:27" x14ac:dyDescent="0.25">
      <c r="A138" t="s">
        <v>234</v>
      </c>
      <c r="B138" t="s">
        <v>2</v>
      </c>
      <c r="C138" t="s">
        <v>116</v>
      </c>
      <c r="D138" t="s">
        <v>16</v>
      </c>
      <c r="E138">
        <v>16</v>
      </c>
      <c r="F138">
        <v>382</v>
      </c>
      <c r="G138">
        <v>0.36309999999999998</v>
      </c>
      <c r="H138">
        <v>0</v>
      </c>
      <c r="I138">
        <v>0</v>
      </c>
      <c r="J138">
        <v>12</v>
      </c>
      <c r="K138">
        <v>2.5700000000000001E-2</v>
      </c>
      <c r="N138" t="s">
        <v>234</v>
      </c>
      <c r="O138" t="str">
        <f t="shared" si="10"/>
        <v>WR</v>
      </c>
      <c r="P138">
        <f t="shared" si="11"/>
        <v>3</v>
      </c>
      <c r="Q138">
        <f t="shared" si="12"/>
        <v>15</v>
      </c>
      <c r="R138">
        <f t="shared" si="13"/>
        <v>0</v>
      </c>
      <c r="S138">
        <f>VLOOKUP(A138,C$3:K$342,8,FALSE)</f>
        <v>15</v>
      </c>
    </row>
    <row r="139" spans="1:27" x14ac:dyDescent="0.25">
      <c r="A139" t="s">
        <v>296</v>
      </c>
      <c r="B139" t="s">
        <v>55</v>
      </c>
      <c r="C139" t="s">
        <v>582</v>
      </c>
      <c r="D139" t="s">
        <v>10</v>
      </c>
      <c r="E139">
        <v>3</v>
      </c>
      <c r="F139">
        <v>0</v>
      </c>
      <c r="G139">
        <v>0</v>
      </c>
      <c r="H139">
        <v>94</v>
      </c>
      <c r="I139">
        <v>9.01E-2</v>
      </c>
      <c r="J139">
        <v>29</v>
      </c>
      <c r="K139">
        <v>6.6500000000000004E-2</v>
      </c>
      <c r="N139" t="s">
        <v>296</v>
      </c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t="s">
        <v>397</v>
      </c>
      <c r="B140" t="s">
        <v>26</v>
      </c>
      <c r="C140" t="s">
        <v>582</v>
      </c>
      <c r="D140" t="s">
        <v>10</v>
      </c>
      <c r="E140">
        <v>8</v>
      </c>
      <c r="F140">
        <v>0</v>
      </c>
      <c r="G140">
        <v>0</v>
      </c>
      <c r="H140">
        <v>133</v>
      </c>
      <c r="I140">
        <v>0.12</v>
      </c>
      <c r="J140">
        <v>66</v>
      </c>
      <c r="K140">
        <v>0.15140000000000001</v>
      </c>
      <c r="N140" s="19" t="s">
        <v>397</v>
      </c>
      <c r="O140" s="19" t="str">
        <f t="shared" si="10"/>
        <v>CB</v>
      </c>
      <c r="P140" s="19">
        <v>2</v>
      </c>
      <c r="Q140" s="19">
        <f t="shared" si="12"/>
        <v>0</v>
      </c>
      <c r="R140" s="19">
        <f t="shared" si="13"/>
        <v>0</v>
      </c>
      <c r="S140" s="19">
        <f>6+22</f>
        <v>28</v>
      </c>
      <c r="T140" s="17" t="s">
        <v>10</v>
      </c>
      <c r="U140" s="17">
        <v>1</v>
      </c>
      <c r="V140" s="17">
        <v>0</v>
      </c>
      <c r="W140" s="17">
        <v>0</v>
      </c>
      <c r="X140" s="17">
        <v>0</v>
      </c>
      <c r="Y140" s="17">
        <v>0</v>
      </c>
      <c r="Z140" s="17">
        <v>22</v>
      </c>
      <c r="AA140" s="17">
        <v>4.6899999999999997E-2</v>
      </c>
    </row>
    <row r="141" spans="1:27" x14ac:dyDescent="0.25">
      <c r="A141" t="s">
        <v>21</v>
      </c>
      <c r="B141" t="s">
        <v>23</v>
      </c>
      <c r="C141" t="s">
        <v>338</v>
      </c>
      <c r="D141" t="s">
        <v>10</v>
      </c>
      <c r="E141">
        <v>14</v>
      </c>
      <c r="F141">
        <v>0</v>
      </c>
      <c r="G141">
        <v>0</v>
      </c>
      <c r="H141">
        <v>46</v>
      </c>
      <c r="I141">
        <v>4.2500000000000003E-2</v>
      </c>
      <c r="J141">
        <v>191</v>
      </c>
      <c r="K141">
        <v>0.43020000000000003</v>
      </c>
      <c r="N141" t="s">
        <v>21</v>
      </c>
      <c r="O141" t="str">
        <f t="shared" si="10"/>
        <v>LB</v>
      </c>
      <c r="P141">
        <f t="shared" si="11"/>
        <v>11</v>
      </c>
      <c r="Q141">
        <f t="shared" si="12"/>
        <v>0</v>
      </c>
      <c r="R141">
        <f t="shared" si="13"/>
        <v>177</v>
      </c>
      <c r="S141">
        <f>VLOOKUP(A141,C$3:K$342,8,FALSE)</f>
        <v>77</v>
      </c>
    </row>
    <row r="142" spans="1:27" x14ac:dyDescent="0.25">
      <c r="A142" t="s">
        <v>185</v>
      </c>
      <c r="B142" t="s">
        <v>31</v>
      </c>
      <c r="C142" t="s">
        <v>11</v>
      </c>
      <c r="D142" t="s">
        <v>13</v>
      </c>
      <c r="E142">
        <v>14</v>
      </c>
      <c r="F142">
        <v>372</v>
      </c>
      <c r="G142">
        <v>0.34189999999999998</v>
      </c>
      <c r="H142">
        <v>0</v>
      </c>
      <c r="I142">
        <v>0</v>
      </c>
      <c r="J142">
        <v>45</v>
      </c>
      <c r="K142">
        <v>9.6600000000000005E-2</v>
      </c>
      <c r="N142" t="s">
        <v>185</v>
      </c>
      <c r="O142" t="str">
        <f t="shared" ref="O142:O204" si="16">VLOOKUP(A142,C$3:K$342,2,FALSE)</f>
        <v>LB</v>
      </c>
      <c r="P142">
        <f t="shared" ref="P142:P204" si="17">VLOOKUP(A142,C$3:K$342,3,FALSE)</f>
        <v>6</v>
      </c>
      <c r="Q142">
        <f t="shared" ref="Q142:Q204" si="18">VLOOKUP(A142,C$3:K$342,4,FALSE)</f>
        <v>0</v>
      </c>
      <c r="R142">
        <f t="shared" ref="R142:R204" si="19">VLOOKUP(A142,C$3:K$342,6,FALSE)</f>
        <v>10</v>
      </c>
      <c r="S142">
        <f t="shared" ref="S142:S204" si="20">VLOOKUP(A142,C$3:K$342,8,FALSE)</f>
        <v>76</v>
      </c>
    </row>
    <row r="143" spans="1:27" x14ac:dyDescent="0.25">
      <c r="A143" t="s">
        <v>180</v>
      </c>
      <c r="B143" t="s">
        <v>2</v>
      </c>
      <c r="C143" t="s">
        <v>307</v>
      </c>
      <c r="D143" t="s">
        <v>545</v>
      </c>
      <c r="E143">
        <v>14</v>
      </c>
      <c r="F143">
        <v>987</v>
      </c>
      <c r="G143">
        <v>0.8538</v>
      </c>
      <c r="H143">
        <v>0</v>
      </c>
      <c r="I143">
        <v>0</v>
      </c>
      <c r="J143">
        <v>72</v>
      </c>
      <c r="K143">
        <v>0.14910000000000001</v>
      </c>
      <c r="N143" t="s">
        <v>180</v>
      </c>
    </row>
    <row r="144" spans="1:27" x14ac:dyDescent="0.25">
      <c r="A144" t="s">
        <v>214</v>
      </c>
      <c r="B144" t="s">
        <v>16</v>
      </c>
      <c r="C144" t="s">
        <v>237</v>
      </c>
      <c r="D144" t="s">
        <v>540</v>
      </c>
      <c r="E144">
        <v>3</v>
      </c>
      <c r="F144">
        <v>0</v>
      </c>
      <c r="G144">
        <v>0</v>
      </c>
      <c r="H144">
        <v>117</v>
      </c>
      <c r="I144">
        <v>0.113</v>
      </c>
      <c r="J144">
        <v>30</v>
      </c>
      <c r="K144">
        <v>6.4500000000000002E-2</v>
      </c>
      <c r="N144" t="s">
        <v>214</v>
      </c>
      <c r="O144" t="str">
        <f t="shared" si="16"/>
        <v>RB</v>
      </c>
      <c r="P144">
        <f t="shared" si="17"/>
        <v>16</v>
      </c>
      <c r="Q144">
        <f t="shared" si="18"/>
        <v>501</v>
      </c>
      <c r="R144">
        <f t="shared" si="19"/>
        <v>0</v>
      </c>
      <c r="S144">
        <f t="shared" si="20"/>
        <v>4</v>
      </c>
    </row>
    <row r="145" spans="1:19" x14ac:dyDescent="0.25">
      <c r="A145" t="s">
        <v>304</v>
      </c>
      <c r="B145" t="s">
        <v>16</v>
      </c>
      <c r="C145" t="s">
        <v>100</v>
      </c>
      <c r="D145" t="s">
        <v>540</v>
      </c>
      <c r="E145">
        <v>4</v>
      </c>
      <c r="F145">
        <v>0</v>
      </c>
      <c r="G145">
        <v>0</v>
      </c>
      <c r="H145">
        <v>143</v>
      </c>
      <c r="I145">
        <v>0.1268</v>
      </c>
      <c r="J145">
        <v>6</v>
      </c>
      <c r="K145">
        <v>1.2999999999999999E-2</v>
      </c>
      <c r="N145" t="s">
        <v>304</v>
      </c>
      <c r="O145" t="str">
        <f t="shared" si="16"/>
        <v>RB</v>
      </c>
      <c r="P145">
        <f t="shared" si="17"/>
        <v>11</v>
      </c>
      <c r="Q145">
        <f t="shared" si="18"/>
        <v>331</v>
      </c>
      <c r="R145">
        <f t="shared" si="19"/>
        <v>0</v>
      </c>
      <c r="S145">
        <f t="shared" si="20"/>
        <v>18</v>
      </c>
    </row>
    <row r="146" spans="1:19" x14ac:dyDescent="0.25">
      <c r="A146" t="s">
        <v>379</v>
      </c>
      <c r="B146" t="s">
        <v>16</v>
      </c>
      <c r="C146" t="s">
        <v>678</v>
      </c>
      <c r="D146" t="s">
        <v>540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56</v>
      </c>
      <c r="K146">
        <v>0.1202</v>
      </c>
      <c r="N146" t="s">
        <v>379</v>
      </c>
    </row>
    <row r="147" spans="1:19" x14ac:dyDescent="0.25">
      <c r="A147" t="s">
        <v>416</v>
      </c>
      <c r="B147" t="s">
        <v>7</v>
      </c>
      <c r="C147" t="s">
        <v>678</v>
      </c>
      <c r="D147" t="s">
        <v>540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47</v>
      </c>
      <c r="K147">
        <v>0.1011</v>
      </c>
      <c r="N147" t="s">
        <v>416</v>
      </c>
      <c r="O147" t="str">
        <f t="shared" si="16"/>
        <v>FS</v>
      </c>
      <c r="P147">
        <f t="shared" si="17"/>
        <v>8</v>
      </c>
      <c r="Q147">
        <f t="shared" si="18"/>
        <v>0</v>
      </c>
      <c r="R147">
        <f t="shared" si="19"/>
        <v>242</v>
      </c>
      <c r="S147">
        <f t="shared" si="20"/>
        <v>69</v>
      </c>
    </row>
    <row r="148" spans="1:19" x14ac:dyDescent="0.25">
      <c r="A148" t="s">
        <v>182</v>
      </c>
      <c r="B148" t="s">
        <v>55</v>
      </c>
      <c r="C148" t="s">
        <v>298</v>
      </c>
      <c r="D148" t="s">
        <v>542</v>
      </c>
      <c r="E148">
        <v>15</v>
      </c>
      <c r="F148">
        <v>944</v>
      </c>
      <c r="G148">
        <v>0.87329999999999997</v>
      </c>
      <c r="H148">
        <v>0</v>
      </c>
      <c r="I148">
        <v>0</v>
      </c>
      <c r="J148">
        <v>65</v>
      </c>
      <c r="K148">
        <v>0.14380000000000001</v>
      </c>
      <c r="N148" t="s">
        <v>182</v>
      </c>
      <c r="O148" t="str">
        <f t="shared" si="16"/>
        <v>QB</v>
      </c>
      <c r="P148">
        <f t="shared" si="17"/>
        <v>6</v>
      </c>
      <c r="Q148">
        <f t="shared" si="18"/>
        <v>69</v>
      </c>
      <c r="R148">
        <f t="shared" si="19"/>
        <v>0</v>
      </c>
      <c r="S148">
        <f t="shared" si="20"/>
        <v>0</v>
      </c>
    </row>
    <row r="149" spans="1:19" x14ac:dyDescent="0.25">
      <c r="A149" t="s">
        <v>136</v>
      </c>
      <c r="B149" t="s">
        <v>13</v>
      </c>
      <c r="C149" t="s">
        <v>366</v>
      </c>
      <c r="D149" t="s">
        <v>2</v>
      </c>
      <c r="E149">
        <v>6</v>
      </c>
      <c r="F149">
        <v>1</v>
      </c>
      <c r="G149">
        <v>8.9999999999999998E-4</v>
      </c>
      <c r="H149">
        <v>0</v>
      </c>
      <c r="I149">
        <v>0</v>
      </c>
      <c r="J149">
        <v>36</v>
      </c>
      <c r="K149">
        <v>8.1100000000000005E-2</v>
      </c>
      <c r="N149" t="s">
        <v>136</v>
      </c>
    </row>
    <row r="150" spans="1:19" x14ac:dyDescent="0.25">
      <c r="A150" t="s">
        <v>43</v>
      </c>
      <c r="B150" t="s">
        <v>45</v>
      </c>
      <c r="C150" t="s">
        <v>366</v>
      </c>
      <c r="D150" t="s">
        <v>2</v>
      </c>
      <c r="E150">
        <v>3</v>
      </c>
      <c r="F150">
        <v>6</v>
      </c>
      <c r="G150">
        <v>5.4999999999999997E-3</v>
      </c>
      <c r="H150">
        <v>0</v>
      </c>
      <c r="I150">
        <v>0</v>
      </c>
      <c r="J150">
        <v>14</v>
      </c>
      <c r="K150">
        <v>0.03</v>
      </c>
      <c r="N150" t="s">
        <v>43</v>
      </c>
      <c r="O150" t="str">
        <f t="shared" si="16"/>
        <v>G</v>
      </c>
      <c r="P150">
        <f t="shared" si="17"/>
        <v>16</v>
      </c>
      <c r="Q150">
        <f t="shared" si="18"/>
        <v>1052</v>
      </c>
      <c r="R150">
        <f t="shared" si="19"/>
        <v>0</v>
      </c>
      <c r="S150">
        <f t="shared" si="20"/>
        <v>65</v>
      </c>
    </row>
    <row r="151" spans="1:19" x14ac:dyDescent="0.25">
      <c r="A151" t="s">
        <v>74</v>
      </c>
      <c r="B151" t="s">
        <v>2</v>
      </c>
      <c r="C151" t="s">
        <v>639</v>
      </c>
      <c r="D151" t="s">
        <v>10</v>
      </c>
      <c r="E151">
        <v>5</v>
      </c>
      <c r="F151">
        <v>0</v>
      </c>
      <c r="G151">
        <v>0</v>
      </c>
      <c r="H151">
        <v>6</v>
      </c>
      <c r="I151">
        <v>5.7000000000000002E-3</v>
      </c>
      <c r="J151">
        <v>59</v>
      </c>
      <c r="K151">
        <v>0.1222</v>
      </c>
      <c r="N151" t="s">
        <v>74</v>
      </c>
      <c r="O151" t="str">
        <f t="shared" si="16"/>
        <v>WR</v>
      </c>
      <c r="P151">
        <f t="shared" si="17"/>
        <v>16</v>
      </c>
      <c r="Q151">
        <f t="shared" si="18"/>
        <v>657</v>
      </c>
      <c r="R151">
        <f t="shared" si="19"/>
        <v>0</v>
      </c>
      <c r="S151">
        <f t="shared" si="20"/>
        <v>0</v>
      </c>
    </row>
    <row r="152" spans="1:19" x14ac:dyDescent="0.25">
      <c r="A152" t="s">
        <v>409</v>
      </c>
      <c r="B152" t="s">
        <v>49</v>
      </c>
      <c r="C152" t="s">
        <v>639</v>
      </c>
      <c r="D152" t="s">
        <v>543</v>
      </c>
      <c r="F152">
        <v>0</v>
      </c>
      <c r="G152">
        <v>0</v>
      </c>
      <c r="H152">
        <v>0</v>
      </c>
      <c r="I152">
        <v>0</v>
      </c>
      <c r="J152">
        <v>9</v>
      </c>
      <c r="K152">
        <v>1.9E-2</v>
      </c>
      <c r="N152" t="s">
        <v>409</v>
      </c>
      <c r="O152" t="str">
        <f t="shared" si="16"/>
        <v>G</v>
      </c>
      <c r="P152">
        <f t="shared" si="17"/>
        <v>11</v>
      </c>
      <c r="Q152">
        <f t="shared" si="18"/>
        <v>223</v>
      </c>
      <c r="R152">
        <f t="shared" si="19"/>
        <v>0</v>
      </c>
      <c r="S152">
        <f t="shared" si="20"/>
        <v>53</v>
      </c>
    </row>
    <row r="153" spans="1:19" x14ac:dyDescent="0.25">
      <c r="A153" t="s">
        <v>290</v>
      </c>
      <c r="B153" t="s">
        <v>55</v>
      </c>
      <c r="C153" t="s">
        <v>690</v>
      </c>
      <c r="D153" t="s">
        <v>7</v>
      </c>
      <c r="E153">
        <v>6</v>
      </c>
      <c r="F153">
        <v>0</v>
      </c>
      <c r="G153">
        <v>0</v>
      </c>
      <c r="H153">
        <v>109</v>
      </c>
      <c r="I153">
        <v>0.1018</v>
      </c>
      <c r="J153">
        <v>96</v>
      </c>
      <c r="K153">
        <v>0.2162</v>
      </c>
      <c r="N153" t="s">
        <v>290</v>
      </c>
      <c r="O153" t="str">
        <f t="shared" si="16"/>
        <v>QB</v>
      </c>
      <c r="P153">
        <f t="shared" si="17"/>
        <v>5</v>
      </c>
      <c r="Q153">
        <f t="shared" si="18"/>
        <v>76</v>
      </c>
      <c r="R153">
        <f t="shared" si="19"/>
        <v>0</v>
      </c>
      <c r="S153">
        <f t="shared" si="20"/>
        <v>0</v>
      </c>
    </row>
    <row r="154" spans="1:19" x14ac:dyDescent="0.25">
      <c r="A154" t="s">
        <v>198</v>
      </c>
      <c r="B154" t="s">
        <v>49</v>
      </c>
      <c r="C154" t="s">
        <v>690</v>
      </c>
      <c r="D154" t="s">
        <v>7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67</v>
      </c>
      <c r="K154">
        <v>0.14410000000000001</v>
      </c>
      <c r="N154" t="s">
        <v>198</v>
      </c>
    </row>
    <row r="155" spans="1:19" x14ac:dyDescent="0.25">
      <c r="A155" t="s">
        <v>76</v>
      </c>
      <c r="B155" t="s">
        <v>23</v>
      </c>
      <c r="C155" t="s">
        <v>388</v>
      </c>
      <c r="D155" t="s">
        <v>545</v>
      </c>
      <c r="E155">
        <v>12</v>
      </c>
      <c r="F155">
        <v>672</v>
      </c>
      <c r="G155">
        <v>0.62160000000000004</v>
      </c>
      <c r="H155">
        <v>0</v>
      </c>
      <c r="I155">
        <v>0</v>
      </c>
      <c r="J155">
        <v>19</v>
      </c>
      <c r="K155">
        <v>4.2000000000000003E-2</v>
      </c>
      <c r="N155" t="s">
        <v>76</v>
      </c>
    </row>
    <row r="156" spans="1:19" x14ac:dyDescent="0.25">
      <c r="A156" t="s">
        <v>133</v>
      </c>
      <c r="B156" t="s">
        <v>26</v>
      </c>
      <c r="C156" t="s">
        <v>429</v>
      </c>
      <c r="D156" t="s">
        <v>16</v>
      </c>
      <c r="E156">
        <v>3</v>
      </c>
      <c r="F156">
        <v>31</v>
      </c>
      <c r="G156">
        <v>2.7400000000000001E-2</v>
      </c>
      <c r="H156">
        <v>0</v>
      </c>
      <c r="I156">
        <v>0</v>
      </c>
      <c r="J156">
        <v>0</v>
      </c>
      <c r="K156">
        <v>0</v>
      </c>
      <c r="N156" t="s">
        <v>133</v>
      </c>
      <c r="O156" t="str">
        <f t="shared" si="16"/>
        <v>FS</v>
      </c>
      <c r="P156">
        <f t="shared" si="17"/>
        <v>7</v>
      </c>
      <c r="Q156">
        <f t="shared" si="18"/>
        <v>0</v>
      </c>
      <c r="R156">
        <f t="shared" si="19"/>
        <v>13</v>
      </c>
      <c r="S156">
        <f t="shared" si="20"/>
        <v>63</v>
      </c>
    </row>
    <row r="157" spans="1:19" x14ac:dyDescent="0.25">
      <c r="A157" t="s">
        <v>322</v>
      </c>
      <c r="B157" t="s">
        <v>23</v>
      </c>
      <c r="C157" t="s">
        <v>640</v>
      </c>
      <c r="D157" t="s">
        <v>542</v>
      </c>
      <c r="E157">
        <v>4</v>
      </c>
      <c r="F157">
        <v>16</v>
      </c>
      <c r="G157">
        <v>1.38E-2</v>
      </c>
      <c r="H157">
        <v>0</v>
      </c>
      <c r="I157">
        <v>0</v>
      </c>
      <c r="J157">
        <v>25</v>
      </c>
      <c r="K157">
        <v>5.1799999999999999E-2</v>
      </c>
      <c r="N157" t="s">
        <v>322</v>
      </c>
      <c r="O157" t="str">
        <f t="shared" si="16"/>
        <v>LB</v>
      </c>
      <c r="P157">
        <f t="shared" si="17"/>
        <v>16</v>
      </c>
      <c r="Q157">
        <f t="shared" si="18"/>
        <v>0</v>
      </c>
      <c r="R157">
        <f t="shared" si="19"/>
        <v>392</v>
      </c>
      <c r="S157">
        <f t="shared" si="20"/>
        <v>75</v>
      </c>
    </row>
    <row r="158" spans="1:19" x14ac:dyDescent="0.25">
      <c r="A158" t="s">
        <v>200</v>
      </c>
      <c r="B158" t="s">
        <v>201</v>
      </c>
      <c r="C158" t="s">
        <v>640</v>
      </c>
      <c r="D158" t="s">
        <v>542</v>
      </c>
      <c r="E158">
        <v>3</v>
      </c>
      <c r="F158">
        <v>194</v>
      </c>
      <c r="G158">
        <v>0.2006</v>
      </c>
      <c r="H158">
        <v>0</v>
      </c>
      <c r="I158">
        <v>0</v>
      </c>
      <c r="J158">
        <v>0</v>
      </c>
      <c r="K158">
        <v>0</v>
      </c>
      <c r="N158" t="s">
        <v>200</v>
      </c>
      <c r="O158" t="str">
        <f t="shared" si="16"/>
        <v>C</v>
      </c>
      <c r="P158">
        <f t="shared" si="17"/>
        <v>15</v>
      </c>
      <c r="Q158">
        <f t="shared" si="18"/>
        <v>693</v>
      </c>
      <c r="R158">
        <f t="shared" si="19"/>
        <v>0</v>
      </c>
      <c r="S158">
        <f t="shared" si="20"/>
        <v>31</v>
      </c>
    </row>
    <row r="159" spans="1:19" x14ac:dyDescent="0.25">
      <c r="A159" t="s">
        <v>283</v>
      </c>
      <c r="B159" t="s">
        <v>55</v>
      </c>
      <c r="C159" t="s">
        <v>261</v>
      </c>
      <c r="D159" t="s">
        <v>2</v>
      </c>
      <c r="E159">
        <v>16</v>
      </c>
      <c r="F159">
        <v>683</v>
      </c>
      <c r="G159">
        <v>0.62370000000000003</v>
      </c>
      <c r="H159">
        <v>0</v>
      </c>
      <c r="I159">
        <v>0</v>
      </c>
      <c r="J159">
        <v>165</v>
      </c>
      <c r="K159">
        <v>0.36499999999999999</v>
      </c>
      <c r="N159" t="s">
        <v>283</v>
      </c>
    </row>
    <row r="160" spans="1:19" x14ac:dyDescent="0.25">
      <c r="A160" t="s">
        <v>299</v>
      </c>
      <c r="B160" t="s">
        <v>2</v>
      </c>
      <c r="C160" t="s">
        <v>576</v>
      </c>
      <c r="D160" t="s">
        <v>2</v>
      </c>
      <c r="E160">
        <v>11</v>
      </c>
      <c r="F160">
        <v>409</v>
      </c>
      <c r="G160">
        <v>0.37009999999999998</v>
      </c>
      <c r="H160">
        <v>0</v>
      </c>
      <c r="I160">
        <v>0</v>
      </c>
      <c r="J160">
        <v>0</v>
      </c>
      <c r="K160">
        <v>0</v>
      </c>
      <c r="N160" t="s">
        <v>299</v>
      </c>
      <c r="O160" t="str">
        <f t="shared" si="16"/>
        <v>WR</v>
      </c>
      <c r="P160">
        <f t="shared" si="17"/>
        <v>16</v>
      </c>
      <c r="Q160">
        <f t="shared" si="18"/>
        <v>765</v>
      </c>
      <c r="R160">
        <f t="shared" si="19"/>
        <v>0</v>
      </c>
      <c r="S160">
        <f t="shared" si="20"/>
        <v>5</v>
      </c>
    </row>
    <row r="161" spans="1:19" x14ac:dyDescent="0.25">
      <c r="A161" t="s">
        <v>321</v>
      </c>
      <c r="B161" t="s">
        <v>13</v>
      </c>
      <c r="C161" t="s">
        <v>576</v>
      </c>
      <c r="D161" t="s">
        <v>2</v>
      </c>
      <c r="E161">
        <v>5</v>
      </c>
      <c r="F161">
        <v>145</v>
      </c>
      <c r="G161">
        <v>0.14399999999999999</v>
      </c>
      <c r="H161">
        <v>0</v>
      </c>
      <c r="I161">
        <v>0</v>
      </c>
      <c r="J161">
        <v>5</v>
      </c>
      <c r="K161">
        <v>1.14E-2</v>
      </c>
      <c r="N161" t="s">
        <v>321</v>
      </c>
    </row>
    <row r="162" spans="1:19" x14ac:dyDescent="0.25">
      <c r="A162" t="s">
        <v>402</v>
      </c>
      <c r="B162" t="s">
        <v>23</v>
      </c>
      <c r="C162" t="s">
        <v>414</v>
      </c>
      <c r="D162" t="s">
        <v>10</v>
      </c>
      <c r="E162">
        <v>6</v>
      </c>
      <c r="F162">
        <v>0</v>
      </c>
      <c r="G162">
        <v>0</v>
      </c>
      <c r="H162">
        <v>219</v>
      </c>
      <c r="I162">
        <v>0.2092</v>
      </c>
      <c r="J162">
        <v>26</v>
      </c>
      <c r="K162">
        <v>5.8200000000000002E-2</v>
      </c>
      <c r="N162" t="s">
        <v>402</v>
      </c>
      <c r="O162" t="str">
        <f t="shared" si="16"/>
        <v>LB</v>
      </c>
      <c r="P162">
        <f t="shared" si="17"/>
        <v>13</v>
      </c>
      <c r="Q162">
        <f t="shared" si="18"/>
        <v>0</v>
      </c>
      <c r="R162">
        <f t="shared" si="19"/>
        <v>12</v>
      </c>
      <c r="S162">
        <f t="shared" si="20"/>
        <v>232</v>
      </c>
    </row>
    <row r="163" spans="1:19" x14ac:dyDescent="0.25">
      <c r="A163" t="s">
        <v>440</v>
      </c>
      <c r="B163" t="s">
        <v>23</v>
      </c>
      <c r="C163" t="s">
        <v>577</v>
      </c>
      <c r="D163" t="s">
        <v>540</v>
      </c>
      <c r="E163">
        <v>11</v>
      </c>
      <c r="F163">
        <v>0</v>
      </c>
      <c r="G163">
        <v>0</v>
      </c>
      <c r="H163">
        <v>7</v>
      </c>
      <c r="I163">
        <v>6.7999999999999996E-3</v>
      </c>
      <c r="J163">
        <v>215</v>
      </c>
      <c r="K163">
        <v>0.47670000000000001</v>
      </c>
      <c r="N163" t="s">
        <v>440</v>
      </c>
    </row>
    <row r="164" spans="1:19" x14ac:dyDescent="0.25">
      <c r="A164" t="s">
        <v>219</v>
      </c>
      <c r="B164" t="s">
        <v>2</v>
      </c>
      <c r="C164" t="s">
        <v>577</v>
      </c>
      <c r="D164" t="s">
        <v>540</v>
      </c>
      <c r="E164">
        <v>3</v>
      </c>
      <c r="F164">
        <v>0</v>
      </c>
      <c r="G164">
        <v>0</v>
      </c>
      <c r="H164">
        <v>29</v>
      </c>
      <c r="I164">
        <v>2.6200000000000001E-2</v>
      </c>
      <c r="J164">
        <v>50</v>
      </c>
      <c r="K164">
        <v>0.1147</v>
      </c>
      <c r="N164" t="s">
        <v>219</v>
      </c>
      <c r="O164" t="str">
        <f t="shared" si="16"/>
        <v>WR</v>
      </c>
      <c r="P164">
        <f t="shared" si="17"/>
        <v>12</v>
      </c>
      <c r="Q164">
        <f t="shared" si="18"/>
        <v>209</v>
      </c>
      <c r="R164">
        <f t="shared" si="19"/>
        <v>0</v>
      </c>
      <c r="S164">
        <f t="shared" si="20"/>
        <v>165</v>
      </c>
    </row>
    <row r="165" spans="1:19" x14ac:dyDescent="0.25">
      <c r="A165" t="s">
        <v>300</v>
      </c>
      <c r="B165" t="s">
        <v>98</v>
      </c>
      <c r="C165" t="s">
        <v>68</v>
      </c>
      <c r="D165" t="s">
        <v>70</v>
      </c>
      <c r="E165">
        <v>8</v>
      </c>
      <c r="F165">
        <v>0</v>
      </c>
      <c r="G165">
        <v>0</v>
      </c>
      <c r="H165">
        <v>112</v>
      </c>
      <c r="I165">
        <v>0.1065</v>
      </c>
      <c r="J165">
        <v>31</v>
      </c>
      <c r="K165">
        <v>6.5500000000000003E-2</v>
      </c>
      <c r="N165" t="s">
        <v>300</v>
      </c>
      <c r="O165" t="str">
        <f t="shared" si="16"/>
        <v>DE</v>
      </c>
      <c r="P165">
        <f t="shared" si="17"/>
        <v>5</v>
      </c>
      <c r="Q165">
        <f t="shared" si="18"/>
        <v>0</v>
      </c>
      <c r="R165">
        <f t="shared" si="19"/>
        <v>82</v>
      </c>
      <c r="S165">
        <f t="shared" si="20"/>
        <v>15</v>
      </c>
    </row>
    <row r="166" spans="1:19" x14ac:dyDescent="0.25">
      <c r="A166" t="s">
        <v>387</v>
      </c>
      <c r="B166" t="s">
        <v>2</v>
      </c>
      <c r="C166" t="s">
        <v>420</v>
      </c>
      <c r="D166" t="s">
        <v>10</v>
      </c>
      <c r="E166">
        <v>4</v>
      </c>
      <c r="F166">
        <v>0</v>
      </c>
      <c r="G166">
        <v>0</v>
      </c>
      <c r="H166">
        <v>30</v>
      </c>
      <c r="I166">
        <v>2.58E-2</v>
      </c>
      <c r="J166">
        <v>42</v>
      </c>
      <c r="K166">
        <v>8.09E-2</v>
      </c>
      <c r="N166" t="s">
        <v>387</v>
      </c>
    </row>
    <row r="167" spans="1:19" x14ac:dyDescent="0.25">
      <c r="A167" t="s">
        <v>66</v>
      </c>
      <c r="B167" t="s">
        <v>45</v>
      </c>
      <c r="C167" t="s">
        <v>234</v>
      </c>
      <c r="D167" t="s">
        <v>2</v>
      </c>
      <c r="E167">
        <v>3</v>
      </c>
      <c r="F167">
        <v>15</v>
      </c>
      <c r="G167">
        <v>1.43E-2</v>
      </c>
      <c r="H167">
        <v>0</v>
      </c>
      <c r="I167">
        <v>0</v>
      </c>
      <c r="J167">
        <v>15</v>
      </c>
      <c r="K167">
        <v>3.3399999999999999E-2</v>
      </c>
      <c r="N167" t="s">
        <v>66</v>
      </c>
      <c r="O167" t="str">
        <f t="shared" si="16"/>
        <v>T</v>
      </c>
      <c r="P167">
        <f t="shared" si="17"/>
        <v>16</v>
      </c>
      <c r="Q167">
        <f t="shared" si="18"/>
        <v>1058</v>
      </c>
      <c r="R167">
        <f t="shared" si="19"/>
        <v>0</v>
      </c>
      <c r="S167">
        <f t="shared" si="20"/>
        <v>79</v>
      </c>
    </row>
    <row r="168" spans="1:19" x14ac:dyDescent="0.25">
      <c r="A168" t="s">
        <v>146</v>
      </c>
      <c r="B168" t="s">
        <v>70</v>
      </c>
      <c r="C168" t="s">
        <v>397</v>
      </c>
      <c r="D168" t="s">
        <v>10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6</v>
      </c>
      <c r="K168">
        <v>1.32E-2</v>
      </c>
      <c r="N168" t="s">
        <v>146</v>
      </c>
      <c r="O168" t="str">
        <f t="shared" si="16"/>
        <v>DT</v>
      </c>
      <c r="P168">
        <f t="shared" si="17"/>
        <v>16</v>
      </c>
      <c r="Q168">
        <f t="shared" si="18"/>
        <v>0</v>
      </c>
      <c r="R168">
        <f t="shared" si="19"/>
        <v>622</v>
      </c>
      <c r="S168">
        <f t="shared" si="20"/>
        <v>13</v>
      </c>
    </row>
    <row r="169" spans="1:19" x14ac:dyDescent="0.25">
      <c r="A169" t="s">
        <v>187</v>
      </c>
      <c r="B169" t="s">
        <v>10</v>
      </c>
      <c r="C169" t="s">
        <v>397</v>
      </c>
      <c r="D169" t="s">
        <v>10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22</v>
      </c>
      <c r="K169">
        <v>4.6899999999999997E-2</v>
      </c>
      <c r="N169" t="s">
        <v>187</v>
      </c>
      <c r="O169" t="str">
        <f t="shared" si="16"/>
        <v>CB</v>
      </c>
      <c r="P169">
        <f t="shared" si="17"/>
        <v>14</v>
      </c>
      <c r="Q169">
        <f t="shared" si="18"/>
        <v>0</v>
      </c>
      <c r="R169">
        <f t="shared" si="19"/>
        <v>361</v>
      </c>
      <c r="S169">
        <f t="shared" si="20"/>
        <v>49</v>
      </c>
    </row>
    <row r="170" spans="1:19" x14ac:dyDescent="0.25">
      <c r="A170" t="s">
        <v>89</v>
      </c>
      <c r="B170" t="s">
        <v>16</v>
      </c>
      <c r="C170" t="s">
        <v>21</v>
      </c>
      <c r="D170" t="s">
        <v>540</v>
      </c>
      <c r="E170">
        <v>11</v>
      </c>
      <c r="F170">
        <v>0</v>
      </c>
      <c r="G170">
        <v>0</v>
      </c>
      <c r="H170">
        <v>177</v>
      </c>
      <c r="I170">
        <v>0.1691</v>
      </c>
      <c r="J170">
        <v>77</v>
      </c>
      <c r="K170">
        <v>0.17230000000000001</v>
      </c>
      <c r="N170" t="s">
        <v>89</v>
      </c>
    </row>
    <row r="171" spans="1:19" x14ac:dyDescent="0.25">
      <c r="A171" t="s">
        <v>143</v>
      </c>
      <c r="B171" t="s">
        <v>49</v>
      </c>
      <c r="C171" t="s">
        <v>185</v>
      </c>
      <c r="D171" t="s">
        <v>540</v>
      </c>
      <c r="E171">
        <v>6</v>
      </c>
      <c r="F171">
        <v>0</v>
      </c>
      <c r="G171">
        <v>0</v>
      </c>
      <c r="H171">
        <v>10</v>
      </c>
      <c r="I171">
        <v>8.8999999999999999E-3</v>
      </c>
      <c r="J171">
        <v>76</v>
      </c>
      <c r="K171">
        <v>0.16270000000000001</v>
      </c>
      <c r="N171" t="s">
        <v>143</v>
      </c>
    </row>
    <row r="172" spans="1:19" x14ac:dyDescent="0.25">
      <c r="A172" t="s">
        <v>342</v>
      </c>
      <c r="B172" t="s">
        <v>70</v>
      </c>
      <c r="C172" t="s">
        <v>214</v>
      </c>
      <c r="D172" t="s">
        <v>16</v>
      </c>
      <c r="E172">
        <v>16</v>
      </c>
      <c r="F172">
        <v>501</v>
      </c>
      <c r="G172">
        <v>0.47089999999999999</v>
      </c>
      <c r="H172">
        <v>0</v>
      </c>
      <c r="I172">
        <v>0</v>
      </c>
      <c r="J172">
        <v>4</v>
      </c>
      <c r="K172">
        <v>8.8000000000000005E-3</v>
      </c>
      <c r="N172" t="s">
        <v>342</v>
      </c>
    </row>
    <row r="173" spans="1:19" x14ac:dyDescent="0.25">
      <c r="A173" t="s">
        <v>41</v>
      </c>
      <c r="B173" t="s">
        <v>16</v>
      </c>
      <c r="C173" t="s">
        <v>304</v>
      </c>
      <c r="D173" t="s">
        <v>16</v>
      </c>
      <c r="E173">
        <v>11</v>
      </c>
      <c r="F173">
        <v>331</v>
      </c>
      <c r="G173">
        <v>0.32319999999999999</v>
      </c>
      <c r="H173">
        <v>0</v>
      </c>
      <c r="I173">
        <v>0</v>
      </c>
      <c r="J173">
        <v>18</v>
      </c>
      <c r="K173">
        <v>4.0500000000000001E-2</v>
      </c>
      <c r="N173" t="s">
        <v>41</v>
      </c>
    </row>
    <row r="174" spans="1:19" x14ac:dyDescent="0.25">
      <c r="A174" t="s">
        <v>292</v>
      </c>
      <c r="B174" t="s">
        <v>98</v>
      </c>
      <c r="C174" t="s">
        <v>416</v>
      </c>
      <c r="D174" t="s">
        <v>26</v>
      </c>
      <c r="E174">
        <v>8</v>
      </c>
      <c r="F174">
        <v>0</v>
      </c>
      <c r="G174">
        <v>0</v>
      </c>
      <c r="H174">
        <v>242</v>
      </c>
      <c r="I174">
        <v>0.2311</v>
      </c>
      <c r="J174">
        <v>69</v>
      </c>
      <c r="K174">
        <v>0.1608</v>
      </c>
      <c r="N174" t="s">
        <v>292</v>
      </c>
      <c r="O174" t="str">
        <f t="shared" si="16"/>
        <v>DE</v>
      </c>
      <c r="P174">
        <f t="shared" si="17"/>
        <v>11</v>
      </c>
      <c r="Q174">
        <f t="shared" si="18"/>
        <v>0</v>
      </c>
      <c r="R174">
        <f t="shared" si="19"/>
        <v>182</v>
      </c>
      <c r="S174">
        <f t="shared" si="20"/>
        <v>27</v>
      </c>
    </row>
    <row r="175" spans="1:19" x14ac:dyDescent="0.25">
      <c r="A175" t="s">
        <v>141</v>
      </c>
      <c r="B175" t="s">
        <v>23</v>
      </c>
      <c r="C175" t="s">
        <v>182</v>
      </c>
      <c r="D175" t="s">
        <v>55</v>
      </c>
      <c r="E175">
        <v>6</v>
      </c>
      <c r="F175">
        <v>69</v>
      </c>
      <c r="G175">
        <v>6.0999999999999999E-2</v>
      </c>
      <c r="H175">
        <v>0</v>
      </c>
      <c r="I175">
        <v>0</v>
      </c>
      <c r="J175">
        <v>0</v>
      </c>
      <c r="K175">
        <v>0</v>
      </c>
      <c r="N175" t="s">
        <v>141</v>
      </c>
      <c r="O175" t="str">
        <f t="shared" si="16"/>
        <v>LB</v>
      </c>
      <c r="P175">
        <f t="shared" si="17"/>
        <v>16</v>
      </c>
      <c r="Q175">
        <f t="shared" si="18"/>
        <v>0</v>
      </c>
      <c r="R175">
        <f t="shared" si="19"/>
        <v>179</v>
      </c>
      <c r="S175">
        <f t="shared" si="20"/>
        <v>372</v>
      </c>
    </row>
    <row r="176" spans="1:19" x14ac:dyDescent="0.25">
      <c r="A176" t="s">
        <v>303</v>
      </c>
      <c r="B176" t="s">
        <v>10</v>
      </c>
      <c r="C176" t="s">
        <v>43</v>
      </c>
      <c r="D176" t="s">
        <v>545</v>
      </c>
      <c r="E176">
        <v>16</v>
      </c>
      <c r="F176">
        <v>1052</v>
      </c>
      <c r="G176">
        <v>1</v>
      </c>
      <c r="H176">
        <v>0</v>
      </c>
      <c r="I176">
        <v>0</v>
      </c>
      <c r="J176">
        <v>65</v>
      </c>
      <c r="K176">
        <v>0.13919999999999999</v>
      </c>
      <c r="N176" t="s">
        <v>303</v>
      </c>
      <c r="O176" t="str">
        <f t="shared" si="16"/>
        <v>CB</v>
      </c>
      <c r="P176">
        <f t="shared" si="17"/>
        <v>12</v>
      </c>
      <c r="Q176">
        <f t="shared" si="18"/>
        <v>0</v>
      </c>
      <c r="R176">
        <f t="shared" si="19"/>
        <v>143</v>
      </c>
      <c r="S176">
        <f t="shared" si="20"/>
        <v>205</v>
      </c>
    </row>
    <row r="177" spans="1:19" x14ac:dyDescent="0.25">
      <c r="A177" t="s">
        <v>343</v>
      </c>
      <c r="B177" t="s">
        <v>10</v>
      </c>
      <c r="C177" t="s">
        <v>74</v>
      </c>
      <c r="D177" t="s">
        <v>2</v>
      </c>
      <c r="E177">
        <v>16</v>
      </c>
      <c r="F177">
        <v>657</v>
      </c>
      <c r="G177">
        <v>0.62160000000000004</v>
      </c>
      <c r="H177">
        <v>0</v>
      </c>
      <c r="I177">
        <v>0</v>
      </c>
      <c r="J177">
        <v>0</v>
      </c>
      <c r="K177">
        <v>0</v>
      </c>
      <c r="N177" t="s">
        <v>343</v>
      </c>
    </row>
    <row r="178" spans="1:19" x14ac:dyDescent="0.25">
      <c r="A178" t="s">
        <v>424</v>
      </c>
      <c r="B178" t="s">
        <v>55</v>
      </c>
      <c r="C178" t="s">
        <v>409</v>
      </c>
      <c r="D178" t="s">
        <v>545</v>
      </c>
      <c r="E178">
        <v>11</v>
      </c>
      <c r="F178">
        <v>223</v>
      </c>
      <c r="G178">
        <v>0.20760000000000001</v>
      </c>
      <c r="H178">
        <v>0</v>
      </c>
      <c r="I178">
        <v>0</v>
      </c>
      <c r="J178">
        <v>53</v>
      </c>
      <c r="K178">
        <v>0.11799999999999999</v>
      </c>
      <c r="N178" t="s">
        <v>424</v>
      </c>
    </row>
    <row r="179" spans="1:19" x14ac:dyDescent="0.25">
      <c r="A179" t="s">
        <v>341</v>
      </c>
      <c r="B179" t="s">
        <v>70</v>
      </c>
      <c r="C179" t="s">
        <v>290</v>
      </c>
      <c r="D179" t="s">
        <v>55</v>
      </c>
      <c r="E179">
        <v>5</v>
      </c>
      <c r="F179">
        <v>76</v>
      </c>
      <c r="G179">
        <v>7.22E-2</v>
      </c>
      <c r="H179">
        <v>0</v>
      </c>
      <c r="I179">
        <v>0</v>
      </c>
      <c r="J179">
        <v>0</v>
      </c>
      <c r="K179">
        <v>0</v>
      </c>
      <c r="N179" t="s">
        <v>341</v>
      </c>
      <c r="O179" t="str">
        <f t="shared" si="16"/>
        <v>DT</v>
      </c>
      <c r="P179">
        <f t="shared" si="17"/>
        <v>2</v>
      </c>
      <c r="Q179">
        <f t="shared" si="18"/>
        <v>0</v>
      </c>
      <c r="R179">
        <f t="shared" si="19"/>
        <v>22</v>
      </c>
      <c r="S179">
        <f t="shared" si="20"/>
        <v>3</v>
      </c>
    </row>
    <row r="180" spans="1:19" x14ac:dyDescent="0.25">
      <c r="A180" t="s">
        <v>35</v>
      </c>
      <c r="B180" t="s">
        <v>2</v>
      </c>
      <c r="C180" t="s">
        <v>681</v>
      </c>
      <c r="D180" t="s">
        <v>540</v>
      </c>
      <c r="E180">
        <v>8</v>
      </c>
      <c r="F180">
        <v>0</v>
      </c>
      <c r="G180">
        <v>0</v>
      </c>
      <c r="H180">
        <v>158</v>
      </c>
      <c r="I180">
        <v>0.14499999999999999</v>
      </c>
      <c r="J180">
        <v>145</v>
      </c>
      <c r="K180">
        <v>0.31119999999999998</v>
      </c>
      <c r="N180" t="s">
        <v>35</v>
      </c>
      <c r="O180" t="str">
        <f t="shared" si="16"/>
        <v>WR</v>
      </c>
      <c r="P180">
        <f t="shared" si="17"/>
        <v>16</v>
      </c>
      <c r="Q180">
        <f t="shared" si="18"/>
        <v>926</v>
      </c>
      <c r="R180">
        <f t="shared" si="19"/>
        <v>0</v>
      </c>
      <c r="S180">
        <f t="shared" si="20"/>
        <v>1</v>
      </c>
    </row>
    <row r="181" spans="1:19" x14ac:dyDescent="0.25">
      <c r="A181" t="s">
        <v>232</v>
      </c>
      <c r="B181" t="s">
        <v>10</v>
      </c>
      <c r="C181" t="s">
        <v>681</v>
      </c>
      <c r="D181" t="s">
        <v>540</v>
      </c>
      <c r="E181">
        <v>5</v>
      </c>
      <c r="F181">
        <v>0</v>
      </c>
      <c r="G181">
        <v>0</v>
      </c>
      <c r="H181">
        <v>103</v>
      </c>
      <c r="I181">
        <v>9.2999999999999999E-2</v>
      </c>
      <c r="J181">
        <v>93</v>
      </c>
      <c r="K181">
        <v>0.21329999999999999</v>
      </c>
      <c r="N181" t="s">
        <v>232</v>
      </c>
    </row>
    <row r="182" spans="1:19" x14ac:dyDescent="0.25">
      <c r="A182" t="s">
        <v>260</v>
      </c>
      <c r="B182" t="s">
        <v>26</v>
      </c>
      <c r="C182" t="s">
        <v>133</v>
      </c>
      <c r="D182" t="s">
        <v>26</v>
      </c>
      <c r="E182">
        <v>7</v>
      </c>
      <c r="F182">
        <v>0</v>
      </c>
      <c r="G182">
        <v>0</v>
      </c>
      <c r="H182">
        <v>13</v>
      </c>
      <c r="I182">
        <v>1.17E-2</v>
      </c>
      <c r="J182">
        <v>63</v>
      </c>
      <c r="K182">
        <v>0.1268</v>
      </c>
      <c r="N182" t="s">
        <v>260</v>
      </c>
      <c r="O182" t="str">
        <f t="shared" si="16"/>
        <v>S</v>
      </c>
      <c r="P182">
        <f t="shared" si="17"/>
        <v>2</v>
      </c>
      <c r="Q182">
        <f t="shared" si="18"/>
        <v>0</v>
      </c>
      <c r="R182">
        <f t="shared" si="19"/>
        <v>0</v>
      </c>
      <c r="S182">
        <f t="shared" si="20"/>
        <v>32</v>
      </c>
    </row>
    <row r="183" spans="1:19" x14ac:dyDescent="0.25">
      <c r="A183" t="s">
        <v>223</v>
      </c>
      <c r="B183" t="s">
        <v>70</v>
      </c>
      <c r="C183" t="s">
        <v>322</v>
      </c>
      <c r="D183" t="s">
        <v>540</v>
      </c>
      <c r="E183">
        <v>16</v>
      </c>
      <c r="F183">
        <v>0</v>
      </c>
      <c r="G183">
        <v>0</v>
      </c>
      <c r="H183">
        <v>392</v>
      </c>
      <c r="I183">
        <v>0.373</v>
      </c>
      <c r="J183">
        <v>75</v>
      </c>
      <c r="K183">
        <v>0.15529999999999999</v>
      </c>
      <c r="N183" t="s">
        <v>223</v>
      </c>
    </row>
    <row r="184" spans="1:19" x14ac:dyDescent="0.25">
      <c r="A184" t="s">
        <v>437</v>
      </c>
      <c r="B184" t="s">
        <v>98</v>
      </c>
      <c r="C184" t="s">
        <v>200</v>
      </c>
      <c r="D184" t="s">
        <v>201</v>
      </c>
      <c r="E184">
        <v>15</v>
      </c>
      <c r="F184">
        <v>693</v>
      </c>
      <c r="G184">
        <v>0.59950000000000003</v>
      </c>
      <c r="H184">
        <v>0</v>
      </c>
      <c r="I184">
        <v>0</v>
      </c>
      <c r="J184">
        <v>31</v>
      </c>
      <c r="K184">
        <v>6.4199999999999993E-2</v>
      </c>
      <c r="N184" t="s">
        <v>437</v>
      </c>
      <c r="O184" t="str">
        <f t="shared" si="16"/>
        <v>DE</v>
      </c>
      <c r="P184">
        <f t="shared" si="17"/>
        <v>5</v>
      </c>
      <c r="Q184">
        <f t="shared" si="18"/>
        <v>0</v>
      </c>
      <c r="R184">
        <f t="shared" si="19"/>
        <v>184</v>
      </c>
      <c r="S184">
        <f t="shared" si="20"/>
        <v>52</v>
      </c>
    </row>
    <row r="185" spans="1:19" x14ac:dyDescent="0.25">
      <c r="A185" t="s">
        <v>326</v>
      </c>
      <c r="B185" t="s">
        <v>2</v>
      </c>
      <c r="C185" t="s">
        <v>299</v>
      </c>
      <c r="D185" t="s">
        <v>2</v>
      </c>
      <c r="E185">
        <v>16</v>
      </c>
      <c r="F185">
        <v>765</v>
      </c>
      <c r="G185">
        <v>0.65</v>
      </c>
      <c r="H185">
        <v>0</v>
      </c>
      <c r="I185">
        <v>0</v>
      </c>
      <c r="J185">
        <v>5</v>
      </c>
      <c r="K185">
        <v>9.5999999999999992E-3</v>
      </c>
      <c r="N185" t="s">
        <v>326</v>
      </c>
      <c r="O185" t="str">
        <f t="shared" si="16"/>
        <v>WR</v>
      </c>
      <c r="P185">
        <f t="shared" si="17"/>
        <v>9</v>
      </c>
      <c r="Q185">
        <f t="shared" si="18"/>
        <v>169</v>
      </c>
      <c r="R185">
        <f t="shared" si="19"/>
        <v>0</v>
      </c>
      <c r="S185">
        <f t="shared" si="20"/>
        <v>32</v>
      </c>
    </row>
    <row r="186" spans="1:19" x14ac:dyDescent="0.25">
      <c r="A186" t="s">
        <v>334</v>
      </c>
      <c r="B186" t="s">
        <v>23</v>
      </c>
      <c r="C186" t="s">
        <v>402</v>
      </c>
      <c r="D186" t="s">
        <v>540</v>
      </c>
      <c r="E186">
        <v>13</v>
      </c>
      <c r="F186">
        <v>0</v>
      </c>
      <c r="G186">
        <v>0</v>
      </c>
      <c r="H186">
        <v>12</v>
      </c>
      <c r="I186">
        <v>1.1299999999999999E-2</v>
      </c>
      <c r="J186">
        <v>232</v>
      </c>
      <c r="K186">
        <v>0.51329999999999998</v>
      </c>
      <c r="N186" t="s">
        <v>334</v>
      </c>
      <c r="O186" t="str">
        <f t="shared" si="16"/>
        <v>LB</v>
      </c>
      <c r="P186">
        <f t="shared" si="17"/>
        <v>7</v>
      </c>
      <c r="Q186">
        <f t="shared" si="18"/>
        <v>0</v>
      </c>
      <c r="R186">
        <f t="shared" si="19"/>
        <v>81</v>
      </c>
      <c r="S186">
        <f t="shared" si="20"/>
        <v>117</v>
      </c>
    </row>
    <row r="187" spans="1:19" x14ac:dyDescent="0.25">
      <c r="A187" t="s">
        <v>168</v>
      </c>
      <c r="B187" t="s">
        <v>23</v>
      </c>
      <c r="C187" t="s">
        <v>616</v>
      </c>
      <c r="D187" t="s">
        <v>7</v>
      </c>
      <c r="E187">
        <v>2</v>
      </c>
      <c r="F187">
        <v>0</v>
      </c>
      <c r="G187">
        <v>0</v>
      </c>
      <c r="H187">
        <v>13</v>
      </c>
      <c r="I187">
        <v>1.2E-2</v>
      </c>
      <c r="J187">
        <v>30</v>
      </c>
      <c r="K187">
        <v>6.1100000000000002E-2</v>
      </c>
      <c r="N187" t="s">
        <v>168</v>
      </c>
      <c r="O187" t="str">
        <f t="shared" si="16"/>
        <v>LB</v>
      </c>
      <c r="P187">
        <f t="shared" si="17"/>
        <v>3</v>
      </c>
      <c r="Q187">
        <f t="shared" si="18"/>
        <v>0</v>
      </c>
      <c r="R187">
        <f t="shared" si="19"/>
        <v>0</v>
      </c>
      <c r="S187">
        <f t="shared" si="20"/>
        <v>54</v>
      </c>
    </row>
    <row r="188" spans="1:19" x14ac:dyDescent="0.25">
      <c r="A188" t="s">
        <v>285</v>
      </c>
      <c r="B188" t="s">
        <v>23</v>
      </c>
      <c r="C188" t="s">
        <v>616</v>
      </c>
      <c r="D188" t="s">
        <v>7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33</v>
      </c>
      <c r="K188">
        <v>7.0800000000000002E-2</v>
      </c>
      <c r="N188" t="s">
        <v>285</v>
      </c>
      <c r="O188" t="str">
        <f t="shared" si="16"/>
        <v>LB</v>
      </c>
      <c r="P188">
        <f t="shared" si="17"/>
        <v>16</v>
      </c>
      <c r="Q188">
        <f t="shared" si="18"/>
        <v>0</v>
      </c>
      <c r="R188">
        <f t="shared" si="19"/>
        <v>992</v>
      </c>
      <c r="S188">
        <f t="shared" si="20"/>
        <v>101</v>
      </c>
    </row>
    <row r="189" spans="1:19" x14ac:dyDescent="0.25">
      <c r="A189" t="s">
        <v>400</v>
      </c>
      <c r="B189" t="s">
        <v>70</v>
      </c>
      <c r="C189" t="s">
        <v>550</v>
      </c>
      <c r="D189" t="s">
        <v>208</v>
      </c>
      <c r="E189">
        <v>16</v>
      </c>
      <c r="F189">
        <v>0</v>
      </c>
      <c r="G189">
        <v>0</v>
      </c>
      <c r="H189">
        <v>0</v>
      </c>
      <c r="I189">
        <v>0</v>
      </c>
      <c r="J189">
        <v>142</v>
      </c>
      <c r="K189">
        <v>0.31419999999999998</v>
      </c>
      <c r="N189" t="s">
        <v>400</v>
      </c>
    </row>
    <row r="190" spans="1:19" x14ac:dyDescent="0.25">
      <c r="A190" t="s">
        <v>138</v>
      </c>
      <c r="B190" t="s">
        <v>98</v>
      </c>
      <c r="C190" t="s">
        <v>550</v>
      </c>
      <c r="D190" t="s">
        <v>16</v>
      </c>
      <c r="E190">
        <v>5</v>
      </c>
      <c r="F190">
        <v>19</v>
      </c>
      <c r="G190">
        <v>1.7100000000000001E-2</v>
      </c>
      <c r="H190">
        <v>0</v>
      </c>
      <c r="I190">
        <v>0</v>
      </c>
      <c r="J190">
        <v>26</v>
      </c>
      <c r="K190">
        <v>5.6000000000000001E-2</v>
      </c>
      <c r="N190" t="s">
        <v>138</v>
      </c>
      <c r="O190" t="str">
        <f t="shared" si="16"/>
        <v>DE</v>
      </c>
      <c r="P190">
        <f t="shared" si="17"/>
        <v>15</v>
      </c>
      <c r="Q190">
        <f t="shared" si="18"/>
        <v>0</v>
      </c>
      <c r="R190">
        <f t="shared" si="19"/>
        <v>361</v>
      </c>
      <c r="S190">
        <f t="shared" si="20"/>
        <v>2</v>
      </c>
    </row>
    <row r="191" spans="1:19" x14ac:dyDescent="0.25">
      <c r="A191" t="s">
        <v>173</v>
      </c>
      <c r="B191" t="s">
        <v>10</v>
      </c>
      <c r="C191" t="s">
        <v>219</v>
      </c>
      <c r="D191" t="s">
        <v>2</v>
      </c>
      <c r="E191">
        <v>12</v>
      </c>
      <c r="F191">
        <v>209</v>
      </c>
      <c r="G191">
        <v>0.17760000000000001</v>
      </c>
      <c r="H191">
        <v>0</v>
      </c>
      <c r="I191">
        <v>0</v>
      </c>
      <c r="J191">
        <v>165</v>
      </c>
      <c r="K191">
        <v>0.31790000000000002</v>
      </c>
      <c r="N191" t="s">
        <v>173</v>
      </c>
      <c r="O191" t="str">
        <f t="shared" si="16"/>
        <v>CB</v>
      </c>
      <c r="P191">
        <f t="shared" si="17"/>
        <v>16</v>
      </c>
      <c r="Q191">
        <f t="shared" si="18"/>
        <v>0</v>
      </c>
      <c r="R191">
        <f t="shared" si="19"/>
        <v>858</v>
      </c>
      <c r="S191">
        <f t="shared" si="20"/>
        <v>115</v>
      </c>
    </row>
    <row r="192" spans="1:19" x14ac:dyDescent="0.25">
      <c r="A192" t="s">
        <v>410</v>
      </c>
      <c r="B192" t="s">
        <v>23</v>
      </c>
      <c r="C192" t="s">
        <v>300</v>
      </c>
      <c r="D192" t="s">
        <v>98</v>
      </c>
      <c r="E192">
        <v>5</v>
      </c>
      <c r="F192">
        <v>0</v>
      </c>
      <c r="G192">
        <v>0</v>
      </c>
      <c r="H192">
        <v>82</v>
      </c>
      <c r="I192">
        <v>7.7499999999999999E-2</v>
      </c>
      <c r="J192">
        <v>15</v>
      </c>
      <c r="K192">
        <v>3.3700000000000001E-2</v>
      </c>
      <c r="N192" t="s">
        <v>410</v>
      </c>
      <c r="O192" t="str">
        <f t="shared" si="16"/>
        <v>LB</v>
      </c>
      <c r="P192">
        <f t="shared" si="17"/>
        <v>8</v>
      </c>
      <c r="Q192">
        <f t="shared" si="18"/>
        <v>0</v>
      </c>
      <c r="R192">
        <f t="shared" si="19"/>
        <v>51</v>
      </c>
      <c r="S192">
        <f t="shared" si="20"/>
        <v>124</v>
      </c>
    </row>
    <row r="193" spans="1:19" x14ac:dyDescent="0.25">
      <c r="A193" t="s">
        <v>369</v>
      </c>
      <c r="B193" t="s">
        <v>16</v>
      </c>
      <c r="C193" t="s">
        <v>625</v>
      </c>
      <c r="D193" t="s">
        <v>10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6</v>
      </c>
      <c r="K193">
        <v>1.4200000000000001E-2</v>
      </c>
      <c r="N193" t="s">
        <v>369</v>
      </c>
    </row>
    <row r="194" spans="1:19" x14ac:dyDescent="0.25">
      <c r="A194" t="s">
        <v>333</v>
      </c>
      <c r="B194" t="s">
        <v>16</v>
      </c>
      <c r="C194" t="s">
        <v>625</v>
      </c>
      <c r="D194" t="s">
        <v>10</v>
      </c>
      <c r="E194">
        <v>1</v>
      </c>
      <c r="F194">
        <v>0</v>
      </c>
      <c r="G194">
        <v>0</v>
      </c>
      <c r="H194">
        <v>28</v>
      </c>
      <c r="I194">
        <v>2.75E-2</v>
      </c>
      <c r="J194">
        <v>1</v>
      </c>
      <c r="K194">
        <v>2.0999999999999999E-3</v>
      </c>
      <c r="N194" t="s">
        <v>333</v>
      </c>
    </row>
    <row r="195" spans="1:19" x14ac:dyDescent="0.25">
      <c r="A195" t="s">
        <v>254</v>
      </c>
      <c r="B195" t="s">
        <v>10</v>
      </c>
      <c r="C195" t="s">
        <v>625</v>
      </c>
      <c r="D195" t="s">
        <v>10</v>
      </c>
      <c r="E195">
        <v>3</v>
      </c>
      <c r="F195">
        <v>0</v>
      </c>
      <c r="G195">
        <v>0</v>
      </c>
      <c r="H195">
        <v>7</v>
      </c>
      <c r="I195">
        <v>7.1999999999999998E-3</v>
      </c>
      <c r="J195">
        <v>29</v>
      </c>
      <c r="K195">
        <v>6.7100000000000007E-2</v>
      </c>
      <c r="N195" t="s">
        <v>254</v>
      </c>
      <c r="O195" t="str">
        <f t="shared" si="16"/>
        <v>FS</v>
      </c>
      <c r="P195">
        <f t="shared" si="17"/>
        <v>10</v>
      </c>
      <c r="Q195">
        <f t="shared" si="18"/>
        <v>0</v>
      </c>
      <c r="R195">
        <f t="shared" si="19"/>
        <v>251</v>
      </c>
      <c r="S195">
        <f t="shared" si="20"/>
        <v>78</v>
      </c>
    </row>
    <row r="196" spans="1:19" x14ac:dyDescent="0.25">
      <c r="A196" t="s">
        <v>29</v>
      </c>
      <c r="B196" t="s">
        <v>31</v>
      </c>
      <c r="C196" t="s">
        <v>66</v>
      </c>
      <c r="D196" t="s">
        <v>542</v>
      </c>
      <c r="E196">
        <v>16</v>
      </c>
      <c r="F196">
        <v>1058</v>
      </c>
      <c r="G196">
        <v>1</v>
      </c>
      <c r="H196">
        <v>0</v>
      </c>
      <c r="I196">
        <v>0</v>
      </c>
      <c r="J196">
        <v>79</v>
      </c>
      <c r="K196">
        <v>0.18290000000000001</v>
      </c>
      <c r="N196" t="s">
        <v>29</v>
      </c>
      <c r="O196" t="str">
        <f t="shared" si="16"/>
        <v>LB</v>
      </c>
      <c r="P196">
        <f t="shared" si="17"/>
        <v>16</v>
      </c>
      <c r="Q196">
        <f t="shared" si="18"/>
        <v>0</v>
      </c>
      <c r="R196">
        <f t="shared" si="19"/>
        <v>48</v>
      </c>
      <c r="S196">
        <f t="shared" si="20"/>
        <v>366</v>
      </c>
    </row>
    <row r="197" spans="1:19" x14ac:dyDescent="0.25">
      <c r="A197" t="s">
        <v>423</v>
      </c>
      <c r="B197" t="s">
        <v>98</v>
      </c>
      <c r="C197" t="s">
        <v>146</v>
      </c>
      <c r="D197" t="s">
        <v>70</v>
      </c>
      <c r="E197">
        <v>16</v>
      </c>
      <c r="F197">
        <v>0</v>
      </c>
      <c r="G197">
        <v>0</v>
      </c>
      <c r="H197">
        <v>622</v>
      </c>
      <c r="I197">
        <v>0.55830000000000002</v>
      </c>
      <c r="J197">
        <v>13</v>
      </c>
      <c r="K197">
        <v>2.6200000000000001E-2</v>
      </c>
      <c r="N197" t="s">
        <v>423</v>
      </c>
    </row>
    <row r="198" spans="1:19" x14ac:dyDescent="0.25">
      <c r="A198" t="s">
        <v>428</v>
      </c>
      <c r="B198" t="s">
        <v>10</v>
      </c>
      <c r="C198" t="s">
        <v>187</v>
      </c>
      <c r="D198" t="s">
        <v>10</v>
      </c>
      <c r="E198">
        <v>14</v>
      </c>
      <c r="F198">
        <v>0</v>
      </c>
      <c r="G198">
        <v>0</v>
      </c>
      <c r="H198">
        <v>361</v>
      </c>
      <c r="I198">
        <v>0.31040000000000001</v>
      </c>
      <c r="J198">
        <v>49</v>
      </c>
      <c r="K198">
        <v>0.10489999999999999</v>
      </c>
      <c r="N198" t="s">
        <v>428</v>
      </c>
    </row>
    <row r="199" spans="1:19" x14ac:dyDescent="0.25">
      <c r="A199" t="s">
        <v>417</v>
      </c>
      <c r="B199" t="s">
        <v>2</v>
      </c>
      <c r="C199" t="s">
        <v>292</v>
      </c>
      <c r="D199" t="s">
        <v>98</v>
      </c>
      <c r="E199">
        <v>11</v>
      </c>
      <c r="F199">
        <v>0</v>
      </c>
      <c r="G199">
        <v>0</v>
      </c>
      <c r="H199">
        <v>182</v>
      </c>
      <c r="I199">
        <v>0.17199999999999999</v>
      </c>
      <c r="J199">
        <v>27</v>
      </c>
      <c r="K199">
        <v>6.0699999999999997E-2</v>
      </c>
      <c r="N199" t="s">
        <v>417</v>
      </c>
    </row>
    <row r="200" spans="1:19" x14ac:dyDescent="0.25">
      <c r="A200" t="s">
        <v>398</v>
      </c>
      <c r="B200" t="s">
        <v>55</v>
      </c>
      <c r="C200" t="s">
        <v>141</v>
      </c>
      <c r="D200" t="s">
        <v>540</v>
      </c>
      <c r="E200">
        <v>16</v>
      </c>
      <c r="F200">
        <v>0</v>
      </c>
      <c r="G200">
        <v>0</v>
      </c>
      <c r="H200">
        <v>179</v>
      </c>
      <c r="I200">
        <v>0.1671</v>
      </c>
      <c r="J200">
        <v>372</v>
      </c>
      <c r="K200">
        <v>0.83779999999999999</v>
      </c>
      <c r="N200" t="s">
        <v>398</v>
      </c>
      <c r="O200" t="str">
        <f t="shared" si="16"/>
        <v>QB</v>
      </c>
      <c r="P200">
        <f t="shared" si="17"/>
        <v>2</v>
      </c>
      <c r="Q200">
        <f t="shared" si="18"/>
        <v>17</v>
      </c>
      <c r="R200">
        <f t="shared" si="19"/>
        <v>0</v>
      </c>
      <c r="S200">
        <f t="shared" si="20"/>
        <v>0</v>
      </c>
    </row>
    <row r="201" spans="1:19" x14ac:dyDescent="0.25">
      <c r="A201" t="s">
        <v>394</v>
      </c>
      <c r="B201" t="s">
        <v>16</v>
      </c>
      <c r="C201" t="s">
        <v>303</v>
      </c>
      <c r="D201" t="s">
        <v>10</v>
      </c>
      <c r="E201">
        <v>12</v>
      </c>
      <c r="F201">
        <v>0</v>
      </c>
      <c r="G201">
        <v>0</v>
      </c>
      <c r="H201">
        <v>143</v>
      </c>
      <c r="I201">
        <v>0.12839999999999999</v>
      </c>
      <c r="J201">
        <v>205</v>
      </c>
      <c r="K201">
        <v>0.41249999999999998</v>
      </c>
      <c r="N201" t="s">
        <v>394</v>
      </c>
      <c r="O201" t="str">
        <f t="shared" si="16"/>
        <v>RB</v>
      </c>
      <c r="P201">
        <f t="shared" si="17"/>
        <v>13</v>
      </c>
      <c r="Q201">
        <f t="shared" si="18"/>
        <v>134</v>
      </c>
      <c r="R201">
        <f t="shared" si="19"/>
        <v>0</v>
      </c>
      <c r="S201">
        <f t="shared" si="20"/>
        <v>163</v>
      </c>
    </row>
    <row r="202" spans="1:19" x14ac:dyDescent="0.25">
      <c r="A202" t="s">
        <v>340</v>
      </c>
      <c r="B202" t="s">
        <v>10</v>
      </c>
      <c r="C202" t="s">
        <v>341</v>
      </c>
      <c r="D202" t="s">
        <v>70</v>
      </c>
      <c r="E202">
        <v>2</v>
      </c>
      <c r="F202">
        <v>0</v>
      </c>
      <c r="G202">
        <v>0</v>
      </c>
      <c r="H202">
        <v>22</v>
      </c>
      <c r="I202">
        <v>2.0899999999999998E-2</v>
      </c>
      <c r="J202">
        <v>3</v>
      </c>
      <c r="K202">
        <v>6.1999999999999998E-3</v>
      </c>
      <c r="N202" t="s">
        <v>340</v>
      </c>
      <c r="O202" t="str">
        <f t="shared" si="16"/>
        <v>CB</v>
      </c>
      <c r="P202">
        <f t="shared" si="17"/>
        <v>11</v>
      </c>
      <c r="Q202">
        <f t="shared" si="18"/>
        <v>0</v>
      </c>
      <c r="R202">
        <f t="shared" si="19"/>
        <v>48</v>
      </c>
      <c r="S202">
        <f t="shared" si="20"/>
        <v>213</v>
      </c>
    </row>
    <row r="203" spans="1:19" x14ac:dyDescent="0.25">
      <c r="A203" t="s">
        <v>325</v>
      </c>
      <c r="B203" t="s">
        <v>70</v>
      </c>
      <c r="C203" t="s">
        <v>35</v>
      </c>
      <c r="D203" t="s">
        <v>2</v>
      </c>
      <c r="E203">
        <v>16</v>
      </c>
      <c r="F203">
        <v>926</v>
      </c>
      <c r="G203">
        <v>0.83799999999999997</v>
      </c>
      <c r="H203">
        <v>0</v>
      </c>
      <c r="I203">
        <v>0</v>
      </c>
      <c r="J203">
        <v>1</v>
      </c>
      <c r="K203">
        <v>2.2000000000000001E-3</v>
      </c>
      <c r="N203" t="s">
        <v>325</v>
      </c>
    </row>
    <row r="204" spans="1:19" x14ac:dyDescent="0.25">
      <c r="A204" t="s">
        <v>238</v>
      </c>
      <c r="B204" t="s">
        <v>13</v>
      </c>
      <c r="C204" t="s">
        <v>682</v>
      </c>
      <c r="D204" t="s">
        <v>2</v>
      </c>
      <c r="E204">
        <v>2</v>
      </c>
      <c r="F204">
        <v>82</v>
      </c>
      <c r="G204">
        <v>7.2400000000000006E-2</v>
      </c>
      <c r="H204">
        <v>0</v>
      </c>
      <c r="I204">
        <v>0</v>
      </c>
      <c r="J204">
        <v>0</v>
      </c>
      <c r="K204">
        <v>0</v>
      </c>
      <c r="N204" t="s">
        <v>238</v>
      </c>
      <c r="O204" t="str">
        <f t="shared" si="16"/>
        <v>TE</v>
      </c>
      <c r="P204">
        <f t="shared" si="17"/>
        <v>1</v>
      </c>
      <c r="Q204">
        <f t="shared" si="18"/>
        <v>24</v>
      </c>
      <c r="R204">
        <f t="shared" si="19"/>
        <v>0</v>
      </c>
      <c r="S204">
        <f t="shared" si="20"/>
        <v>0</v>
      </c>
    </row>
    <row r="205" spans="1:19" x14ac:dyDescent="0.25">
      <c r="A205" t="s">
        <v>206</v>
      </c>
      <c r="B205" t="s">
        <v>208</v>
      </c>
      <c r="C205" t="s">
        <v>682</v>
      </c>
      <c r="D205" t="s">
        <v>2</v>
      </c>
      <c r="E205">
        <v>12</v>
      </c>
      <c r="F205">
        <v>311</v>
      </c>
      <c r="G205">
        <v>0.3014</v>
      </c>
      <c r="H205">
        <v>0</v>
      </c>
      <c r="I205">
        <v>0</v>
      </c>
      <c r="J205">
        <v>43</v>
      </c>
      <c r="K205">
        <v>8.6499999999999994E-2</v>
      </c>
      <c r="N205" t="s">
        <v>206</v>
      </c>
    </row>
    <row r="206" spans="1:19" x14ac:dyDescent="0.25">
      <c r="A206" t="s">
        <v>277</v>
      </c>
      <c r="B206" t="s">
        <v>2</v>
      </c>
      <c r="C206" t="s">
        <v>260</v>
      </c>
      <c r="D206" t="s">
        <v>570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32</v>
      </c>
      <c r="K206">
        <v>6.8199999999999997E-2</v>
      </c>
      <c r="N206" t="s">
        <v>277</v>
      </c>
    </row>
    <row r="207" spans="1:19" x14ac:dyDescent="0.25">
      <c r="A207" t="s">
        <v>293</v>
      </c>
      <c r="B207" t="s">
        <v>201</v>
      </c>
      <c r="C207" t="s">
        <v>437</v>
      </c>
      <c r="D207" t="s">
        <v>98</v>
      </c>
      <c r="E207">
        <v>5</v>
      </c>
      <c r="F207">
        <v>0</v>
      </c>
      <c r="G207">
        <v>0</v>
      </c>
      <c r="H207">
        <v>184</v>
      </c>
      <c r="I207">
        <v>0.1749</v>
      </c>
      <c r="J207">
        <v>52</v>
      </c>
      <c r="K207">
        <v>0.1099</v>
      </c>
      <c r="N207" t="s">
        <v>293</v>
      </c>
      <c r="O207" t="str">
        <f t="shared" ref="O207:O269" si="21">VLOOKUP(A207,C$3:K$342,2,FALSE)</f>
        <v>C</v>
      </c>
      <c r="P207">
        <f t="shared" ref="P207:P269" si="22">VLOOKUP(A207,C$3:K$342,3,FALSE)</f>
        <v>8</v>
      </c>
      <c r="Q207">
        <f t="shared" ref="Q207:Q269" si="23">VLOOKUP(A207,C$3:K$342,4,FALSE)</f>
        <v>512</v>
      </c>
      <c r="R207">
        <f t="shared" ref="R207:R269" si="24">VLOOKUP(A207,C$3:K$342,6,FALSE)</f>
        <v>0</v>
      </c>
      <c r="S207">
        <f t="shared" ref="S207:S269" si="25">VLOOKUP(A207,C$3:K$342,8,FALSE)</f>
        <v>32</v>
      </c>
    </row>
    <row r="208" spans="1:19" x14ac:dyDescent="0.25">
      <c r="A208" t="s">
        <v>358</v>
      </c>
      <c r="B208" t="s">
        <v>10</v>
      </c>
      <c r="C208" t="s">
        <v>326</v>
      </c>
      <c r="D208" t="s">
        <v>2</v>
      </c>
      <c r="E208">
        <v>9</v>
      </c>
      <c r="F208">
        <v>169</v>
      </c>
      <c r="G208">
        <v>0.15970000000000001</v>
      </c>
      <c r="H208">
        <v>0</v>
      </c>
      <c r="I208">
        <v>0</v>
      </c>
      <c r="J208">
        <v>32</v>
      </c>
      <c r="K208">
        <v>7.4099999999999999E-2</v>
      </c>
      <c r="N208" t="s">
        <v>358</v>
      </c>
      <c r="O208" t="str">
        <f t="shared" si="21"/>
        <v>CB</v>
      </c>
      <c r="P208">
        <f t="shared" si="22"/>
        <v>9</v>
      </c>
      <c r="Q208">
        <f t="shared" si="23"/>
        <v>0</v>
      </c>
      <c r="R208">
        <f t="shared" si="24"/>
        <v>130</v>
      </c>
      <c r="S208">
        <f t="shared" si="25"/>
        <v>80</v>
      </c>
    </row>
    <row r="209" spans="1:19" x14ac:dyDescent="0.25">
      <c r="A209" t="s">
        <v>380</v>
      </c>
      <c r="B209" t="s">
        <v>98</v>
      </c>
      <c r="C209" t="s">
        <v>334</v>
      </c>
      <c r="D209" t="s">
        <v>540</v>
      </c>
      <c r="E209">
        <v>7</v>
      </c>
      <c r="F209">
        <v>0</v>
      </c>
      <c r="G209">
        <v>0</v>
      </c>
      <c r="H209">
        <v>81</v>
      </c>
      <c r="I209">
        <v>8.2699999999999996E-2</v>
      </c>
      <c r="J209">
        <v>117</v>
      </c>
      <c r="K209">
        <v>0.27079999999999999</v>
      </c>
      <c r="N209" t="s">
        <v>380</v>
      </c>
      <c r="O209" t="str">
        <f t="shared" si="21"/>
        <v>LB</v>
      </c>
      <c r="P209">
        <f t="shared" si="22"/>
        <v>8</v>
      </c>
      <c r="Q209">
        <f t="shared" si="23"/>
        <v>0</v>
      </c>
      <c r="R209">
        <f t="shared" si="24"/>
        <v>68</v>
      </c>
      <c r="S209">
        <f t="shared" si="25"/>
        <v>37</v>
      </c>
    </row>
    <row r="210" spans="1:19" x14ac:dyDescent="0.25">
      <c r="A210" t="s">
        <v>268</v>
      </c>
      <c r="B210" t="s">
        <v>2</v>
      </c>
      <c r="C210" t="s">
        <v>578</v>
      </c>
      <c r="D210" t="s">
        <v>540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49</v>
      </c>
      <c r="K210">
        <v>0.1086</v>
      </c>
      <c r="N210" t="s">
        <v>268</v>
      </c>
      <c r="O210" t="str">
        <f t="shared" si="21"/>
        <v>WR</v>
      </c>
      <c r="P210">
        <f t="shared" si="22"/>
        <v>13</v>
      </c>
      <c r="Q210">
        <f t="shared" si="23"/>
        <v>492</v>
      </c>
      <c r="R210">
        <f t="shared" si="24"/>
        <v>0</v>
      </c>
      <c r="S210">
        <f t="shared" si="25"/>
        <v>1</v>
      </c>
    </row>
    <row r="211" spans="1:19" x14ac:dyDescent="0.25">
      <c r="A211" t="s">
        <v>220</v>
      </c>
      <c r="B211" t="s">
        <v>26</v>
      </c>
      <c r="C211" t="s">
        <v>578</v>
      </c>
      <c r="D211" t="s">
        <v>540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18</v>
      </c>
      <c r="K211">
        <v>4.0300000000000002E-2</v>
      </c>
      <c r="N211" t="s">
        <v>220</v>
      </c>
      <c r="O211" t="str">
        <f t="shared" si="21"/>
        <v>CB</v>
      </c>
      <c r="P211">
        <f t="shared" si="22"/>
        <v>14</v>
      </c>
      <c r="Q211">
        <f t="shared" si="23"/>
        <v>0</v>
      </c>
      <c r="R211">
        <f t="shared" si="24"/>
        <v>269</v>
      </c>
      <c r="S211">
        <f t="shared" si="25"/>
        <v>295</v>
      </c>
    </row>
    <row r="212" spans="1:19" x14ac:dyDescent="0.25">
      <c r="A212" t="s">
        <v>79</v>
      </c>
      <c r="B212" t="s">
        <v>2</v>
      </c>
      <c r="C212" t="s">
        <v>168</v>
      </c>
      <c r="D212" t="s">
        <v>540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54</v>
      </c>
      <c r="K212">
        <v>0.11559999999999999</v>
      </c>
      <c r="N212" t="s">
        <v>79</v>
      </c>
      <c r="O212" t="str">
        <f t="shared" si="21"/>
        <v>WR</v>
      </c>
      <c r="P212">
        <f t="shared" si="22"/>
        <v>10</v>
      </c>
      <c r="Q212">
        <f t="shared" si="23"/>
        <v>295</v>
      </c>
      <c r="R212">
        <f t="shared" si="24"/>
        <v>0</v>
      </c>
      <c r="S212">
        <f t="shared" si="25"/>
        <v>3</v>
      </c>
    </row>
    <row r="213" spans="1:19" x14ac:dyDescent="0.25">
      <c r="A213" t="s">
        <v>157</v>
      </c>
      <c r="B213" t="s">
        <v>45</v>
      </c>
      <c r="C213" t="s">
        <v>285</v>
      </c>
      <c r="D213" t="s">
        <v>540</v>
      </c>
      <c r="E213">
        <v>16</v>
      </c>
      <c r="F213">
        <v>0</v>
      </c>
      <c r="G213">
        <v>0</v>
      </c>
      <c r="H213">
        <v>992</v>
      </c>
      <c r="I213">
        <v>0.89049999999999996</v>
      </c>
      <c r="J213">
        <v>101</v>
      </c>
      <c r="K213">
        <v>0.20319999999999999</v>
      </c>
      <c r="N213" t="s">
        <v>157</v>
      </c>
    </row>
    <row r="214" spans="1:19" x14ac:dyDescent="0.25">
      <c r="A214" t="s">
        <v>204</v>
      </c>
      <c r="B214" t="s">
        <v>2</v>
      </c>
      <c r="C214" t="s">
        <v>138</v>
      </c>
      <c r="D214" t="s">
        <v>98</v>
      </c>
      <c r="E214">
        <v>15</v>
      </c>
      <c r="F214">
        <v>0</v>
      </c>
      <c r="G214">
        <v>0</v>
      </c>
      <c r="H214">
        <v>361</v>
      </c>
      <c r="I214">
        <v>0.35120000000000001</v>
      </c>
      <c r="J214">
        <v>2</v>
      </c>
      <c r="K214">
        <v>4.4000000000000003E-3</v>
      </c>
      <c r="N214" t="s">
        <v>204</v>
      </c>
    </row>
    <row r="215" spans="1:19" x14ac:dyDescent="0.25">
      <c r="A215" t="s">
        <v>329</v>
      </c>
      <c r="B215" t="s">
        <v>201</v>
      </c>
      <c r="C215" t="s">
        <v>613</v>
      </c>
      <c r="D215" t="s">
        <v>540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6.7000000000000002E-3</v>
      </c>
      <c r="N215" t="s">
        <v>329</v>
      </c>
    </row>
    <row r="216" spans="1:19" x14ac:dyDescent="0.25">
      <c r="A216" t="s">
        <v>330</v>
      </c>
      <c r="B216" t="s">
        <v>45</v>
      </c>
      <c r="C216" t="s">
        <v>613</v>
      </c>
      <c r="D216" t="s">
        <v>540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136</v>
      </c>
      <c r="K216">
        <v>0.30020000000000002</v>
      </c>
      <c r="N216" t="s">
        <v>330</v>
      </c>
    </row>
    <row r="217" spans="1:19" x14ac:dyDescent="0.25">
      <c r="A217" t="s">
        <v>5</v>
      </c>
      <c r="B217" t="s">
        <v>7</v>
      </c>
      <c r="C217" t="s">
        <v>173</v>
      </c>
      <c r="D217" t="s">
        <v>10</v>
      </c>
      <c r="E217">
        <v>16</v>
      </c>
      <c r="F217">
        <v>0</v>
      </c>
      <c r="G217">
        <v>0</v>
      </c>
      <c r="H217">
        <v>858</v>
      </c>
      <c r="I217">
        <v>0.8226</v>
      </c>
      <c r="J217">
        <v>115</v>
      </c>
      <c r="K217">
        <v>0.26379999999999998</v>
      </c>
      <c r="N217" t="s">
        <v>5</v>
      </c>
      <c r="O217" t="str">
        <f t="shared" si="21"/>
        <v>SS</v>
      </c>
      <c r="P217">
        <f t="shared" si="22"/>
        <v>9</v>
      </c>
      <c r="Q217">
        <f t="shared" si="23"/>
        <v>0</v>
      </c>
      <c r="R217">
        <f t="shared" si="24"/>
        <v>0</v>
      </c>
      <c r="S217">
        <f t="shared" si="25"/>
        <v>135</v>
      </c>
    </row>
    <row r="218" spans="1:19" x14ac:dyDescent="0.25">
      <c r="A218" t="s">
        <v>82</v>
      </c>
      <c r="B218" t="s">
        <v>31</v>
      </c>
      <c r="C218" t="s">
        <v>410</v>
      </c>
      <c r="D218" t="s">
        <v>540</v>
      </c>
      <c r="E218">
        <v>8</v>
      </c>
      <c r="F218">
        <v>0</v>
      </c>
      <c r="G218">
        <v>0</v>
      </c>
      <c r="H218">
        <v>51</v>
      </c>
      <c r="I218">
        <v>4.8800000000000003E-2</v>
      </c>
      <c r="J218">
        <v>124</v>
      </c>
      <c r="K218">
        <v>0.29310000000000003</v>
      </c>
      <c r="N218" t="s">
        <v>82</v>
      </c>
      <c r="O218" t="str">
        <f t="shared" si="21"/>
        <v>LB</v>
      </c>
      <c r="P218">
        <f t="shared" si="22"/>
        <v>1</v>
      </c>
      <c r="Q218">
        <f t="shared" si="23"/>
        <v>0</v>
      </c>
      <c r="R218">
        <f t="shared" si="24"/>
        <v>0</v>
      </c>
      <c r="S218">
        <f t="shared" si="25"/>
        <v>17</v>
      </c>
    </row>
    <row r="219" spans="1:19" x14ac:dyDescent="0.25">
      <c r="A219" t="s">
        <v>87</v>
      </c>
      <c r="B219" t="s">
        <v>2</v>
      </c>
      <c r="C219" t="s">
        <v>254</v>
      </c>
      <c r="D219" t="s">
        <v>26</v>
      </c>
      <c r="E219">
        <v>10</v>
      </c>
      <c r="F219">
        <v>0</v>
      </c>
      <c r="G219">
        <v>0</v>
      </c>
      <c r="H219">
        <v>251</v>
      </c>
      <c r="I219">
        <v>0.23930000000000001</v>
      </c>
      <c r="J219">
        <v>78</v>
      </c>
      <c r="K219">
        <v>0.17219999999999999</v>
      </c>
      <c r="N219" t="s">
        <v>87</v>
      </c>
      <c r="O219" t="str">
        <f t="shared" si="21"/>
        <v>WR</v>
      </c>
      <c r="P219">
        <f t="shared" si="22"/>
        <v>4</v>
      </c>
      <c r="Q219">
        <f t="shared" si="23"/>
        <v>65</v>
      </c>
      <c r="R219">
        <f t="shared" si="24"/>
        <v>0</v>
      </c>
      <c r="S219">
        <f t="shared" si="25"/>
        <v>5</v>
      </c>
    </row>
    <row r="220" spans="1:19" x14ac:dyDescent="0.25">
      <c r="A220" t="s">
        <v>363</v>
      </c>
      <c r="B220" t="s">
        <v>98</v>
      </c>
      <c r="C220" t="s">
        <v>670</v>
      </c>
      <c r="D220" t="s">
        <v>16</v>
      </c>
      <c r="E220">
        <v>2</v>
      </c>
      <c r="F220">
        <v>9</v>
      </c>
      <c r="G220">
        <v>8.2000000000000007E-3</v>
      </c>
      <c r="H220">
        <v>0</v>
      </c>
      <c r="I220">
        <v>0</v>
      </c>
      <c r="J220">
        <v>2</v>
      </c>
      <c r="K220">
        <v>4.4000000000000003E-3</v>
      </c>
      <c r="N220" t="s">
        <v>363</v>
      </c>
    </row>
    <row r="221" spans="1:19" x14ac:dyDescent="0.25">
      <c r="A221" t="s">
        <v>368</v>
      </c>
      <c r="B221" t="s">
        <v>45</v>
      </c>
      <c r="C221" t="s">
        <v>670</v>
      </c>
      <c r="D221" t="s">
        <v>16</v>
      </c>
      <c r="E221">
        <v>1</v>
      </c>
      <c r="F221">
        <v>2</v>
      </c>
      <c r="G221">
        <v>1.9E-3</v>
      </c>
      <c r="H221">
        <v>0</v>
      </c>
      <c r="I221">
        <v>0</v>
      </c>
      <c r="J221">
        <v>2</v>
      </c>
      <c r="K221">
        <v>4.7000000000000002E-3</v>
      </c>
      <c r="N221" t="s">
        <v>368</v>
      </c>
    </row>
    <row r="222" spans="1:19" x14ac:dyDescent="0.25">
      <c r="A222" t="s">
        <v>120</v>
      </c>
      <c r="B222" t="s">
        <v>2</v>
      </c>
      <c r="C222" t="s">
        <v>29</v>
      </c>
      <c r="D222" t="s">
        <v>540</v>
      </c>
      <c r="E222">
        <v>16</v>
      </c>
      <c r="F222">
        <v>0</v>
      </c>
      <c r="G222">
        <v>0</v>
      </c>
      <c r="H222">
        <v>48</v>
      </c>
      <c r="I222">
        <v>4.4400000000000002E-2</v>
      </c>
      <c r="J222">
        <v>366</v>
      </c>
      <c r="K222">
        <v>0.74539999999999995</v>
      </c>
      <c r="N222" t="s">
        <v>120</v>
      </c>
    </row>
    <row r="223" spans="1:19" x14ac:dyDescent="0.25">
      <c r="A223" t="s">
        <v>151</v>
      </c>
      <c r="B223" t="s">
        <v>2</v>
      </c>
      <c r="C223" t="s">
        <v>562</v>
      </c>
      <c r="D223" t="s">
        <v>98</v>
      </c>
      <c r="E223">
        <v>11</v>
      </c>
      <c r="F223">
        <v>0</v>
      </c>
      <c r="G223">
        <v>0</v>
      </c>
      <c r="H223">
        <v>206</v>
      </c>
      <c r="I223">
        <v>0.19059999999999999</v>
      </c>
      <c r="J223">
        <v>48</v>
      </c>
      <c r="K223">
        <v>0.1069</v>
      </c>
      <c r="N223" t="s">
        <v>151</v>
      </c>
      <c r="O223" t="str">
        <f t="shared" si="21"/>
        <v>WR</v>
      </c>
      <c r="P223">
        <f t="shared" si="22"/>
        <v>15</v>
      </c>
      <c r="Q223">
        <f t="shared" si="23"/>
        <v>769</v>
      </c>
      <c r="R223">
        <f t="shared" si="24"/>
        <v>0</v>
      </c>
      <c r="S223">
        <f t="shared" si="25"/>
        <v>0</v>
      </c>
    </row>
    <row r="224" spans="1:19" x14ac:dyDescent="0.25">
      <c r="A224" t="s">
        <v>331</v>
      </c>
      <c r="B224" t="s">
        <v>70</v>
      </c>
      <c r="C224" t="s">
        <v>562</v>
      </c>
      <c r="D224" t="s">
        <v>98</v>
      </c>
      <c r="E224">
        <v>3</v>
      </c>
      <c r="F224">
        <v>0</v>
      </c>
      <c r="G224">
        <v>0</v>
      </c>
      <c r="H224">
        <v>48</v>
      </c>
      <c r="I224">
        <v>4.58E-2</v>
      </c>
      <c r="J224">
        <v>12</v>
      </c>
      <c r="K224">
        <v>2.6800000000000001E-2</v>
      </c>
      <c r="N224" t="s">
        <v>331</v>
      </c>
      <c r="O224" t="str">
        <f t="shared" si="21"/>
        <v>NT</v>
      </c>
      <c r="P224">
        <f t="shared" si="22"/>
        <v>13</v>
      </c>
      <c r="Q224">
        <f t="shared" si="23"/>
        <v>0</v>
      </c>
      <c r="R224">
        <f t="shared" si="24"/>
        <v>172</v>
      </c>
      <c r="S224">
        <f t="shared" si="25"/>
        <v>81</v>
      </c>
    </row>
    <row r="225" spans="1:19" x14ac:dyDescent="0.25">
      <c r="A225" t="s">
        <v>316</v>
      </c>
      <c r="B225" t="s">
        <v>45</v>
      </c>
      <c r="C225" t="s">
        <v>683</v>
      </c>
      <c r="D225" t="s">
        <v>16</v>
      </c>
      <c r="E225">
        <v>5</v>
      </c>
      <c r="F225">
        <v>103</v>
      </c>
      <c r="G225">
        <v>9.0999999999999998E-2</v>
      </c>
      <c r="H225">
        <v>0</v>
      </c>
      <c r="I225">
        <v>0</v>
      </c>
      <c r="J225">
        <v>0</v>
      </c>
      <c r="K225">
        <v>0</v>
      </c>
      <c r="N225" t="s">
        <v>316</v>
      </c>
      <c r="O225" t="str">
        <f t="shared" si="21"/>
        <v>T</v>
      </c>
      <c r="P225">
        <f t="shared" si="22"/>
        <v>8</v>
      </c>
      <c r="Q225">
        <f t="shared" si="23"/>
        <v>126</v>
      </c>
      <c r="R225">
        <f t="shared" si="24"/>
        <v>0</v>
      </c>
      <c r="S225">
        <f t="shared" si="25"/>
        <v>32</v>
      </c>
    </row>
    <row r="226" spans="1:19" x14ac:dyDescent="0.25">
      <c r="A226" t="s">
        <v>39</v>
      </c>
      <c r="B226" t="s">
        <v>7</v>
      </c>
      <c r="C226" t="s">
        <v>683</v>
      </c>
      <c r="D226" t="s">
        <v>16</v>
      </c>
      <c r="E226">
        <v>11</v>
      </c>
      <c r="F226">
        <v>128</v>
      </c>
      <c r="G226">
        <v>0.1152</v>
      </c>
      <c r="H226">
        <v>0</v>
      </c>
      <c r="I226">
        <v>0</v>
      </c>
      <c r="J226">
        <v>51</v>
      </c>
      <c r="K226">
        <v>0.1099</v>
      </c>
      <c r="N226" t="s">
        <v>39</v>
      </c>
      <c r="O226" t="str">
        <f t="shared" si="21"/>
        <v>SS</v>
      </c>
      <c r="P226">
        <f t="shared" si="22"/>
        <v>16</v>
      </c>
      <c r="Q226">
        <f t="shared" si="23"/>
        <v>0</v>
      </c>
      <c r="R226">
        <f t="shared" si="24"/>
        <v>31</v>
      </c>
      <c r="S226">
        <f t="shared" si="25"/>
        <v>355</v>
      </c>
    </row>
    <row r="227" spans="1:19" x14ac:dyDescent="0.25">
      <c r="A227" t="s">
        <v>267</v>
      </c>
      <c r="B227" t="s">
        <v>10</v>
      </c>
      <c r="C227" t="s">
        <v>398</v>
      </c>
      <c r="D227" t="s">
        <v>55</v>
      </c>
      <c r="E227">
        <v>2</v>
      </c>
      <c r="F227">
        <v>17</v>
      </c>
      <c r="G227">
        <v>1.61E-2</v>
      </c>
      <c r="H227">
        <v>0</v>
      </c>
      <c r="I227">
        <v>0</v>
      </c>
      <c r="J227">
        <v>0</v>
      </c>
      <c r="K227">
        <v>0</v>
      </c>
      <c r="N227" t="s">
        <v>267</v>
      </c>
      <c r="O227" t="str">
        <f t="shared" si="21"/>
        <v>CB</v>
      </c>
      <c r="P227">
        <f t="shared" si="22"/>
        <v>2</v>
      </c>
      <c r="Q227">
        <f t="shared" si="23"/>
        <v>0</v>
      </c>
      <c r="R227">
        <f t="shared" si="24"/>
        <v>61</v>
      </c>
      <c r="S227">
        <f t="shared" si="25"/>
        <v>25</v>
      </c>
    </row>
    <row r="228" spans="1:19" x14ac:dyDescent="0.25">
      <c r="A228" t="s">
        <v>229</v>
      </c>
      <c r="B228" t="s">
        <v>13</v>
      </c>
      <c r="C228" t="s">
        <v>394</v>
      </c>
      <c r="D228" t="s">
        <v>16</v>
      </c>
      <c r="E228">
        <v>13</v>
      </c>
      <c r="F228">
        <v>134</v>
      </c>
      <c r="G228">
        <v>0.12479999999999999</v>
      </c>
      <c r="H228">
        <v>0</v>
      </c>
      <c r="I228">
        <v>0</v>
      </c>
      <c r="J228">
        <v>163</v>
      </c>
      <c r="K228">
        <v>0.36299999999999999</v>
      </c>
      <c r="N228" t="s">
        <v>229</v>
      </c>
      <c r="O228" t="str">
        <f t="shared" si="21"/>
        <v>TE</v>
      </c>
      <c r="P228">
        <f t="shared" si="22"/>
        <v>13</v>
      </c>
      <c r="Q228">
        <f t="shared" si="23"/>
        <v>146</v>
      </c>
      <c r="R228">
        <f t="shared" si="24"/>
        <v>0</v>
      </c>
      <c r="S228">
        <f t="shared" si="25"/>
        <v>46</v>
      </c>
    </row>
    <row r="229" spans="1:19" x14ac:dyDescent="0.25">
      <c r="A229" t="s">
        <v>32</v>
      </c>
      <c r="B229" t="s">
        <v>2</v>
      </c>
      <c r="C229" t="s">
        <v>340</v>
      </c>
      <c r="D229" t="s">
        <v>10</v>
      </c>
      <c r="E229">
        <v>11</v>
      </c>
      <c r="F229">
        <v>0</v>
      </c>
      <c r="G229">
        <v>0</v>
      </c>
      <c r="H229">
        <v>48</v>
      </c>
      <c r="I229">
        <v>4.5699999999999998E-2</v>
      </c>
      <c r="J229">
        <v>213</v>
      </c>
      <c r="K229">
        <v>0.441</v>
      </c>
      <c r="N229" t="s">
        <v>32</v>
      </c>
      <c r="O229" t="str">
        <f t="shared" si="21"/>
        <v>WR</v>
      </c>
      <c r="P229">
        <f t="shared" si="22"/>
        <v>12</v>
      </c>
      <c r="Q229">
        <f t="shared" si="23"/>
        <v>771</v>
      </c>
      <c r="R229">
        <f t="shared" si="24"/>
        <v>0</v>
      </c>
      <c r="S229">
        <f t="shared" si="25"/>
        <v>45</v>
      </c>
    </row>
    <row r="230" spans="1:19" x14ac:dyDescent="0.25">
      <c r="A230" t="s">
        <v>327</v>
      </c>
      <c r="B230" t="s">
        <v>288</v>
      </c>
      <c r="C230" t="s">
        <v>238</v>
      </c>
      <c r="D230" t="s">
        <v>13</v>
      </c>
      <c r="E230">
        <v>1</v>
      </c>
      <c r="F230">
        <v>24</v>
      </c>
      <c r="G230">
        <v>2.3099999999999999E-2</v>
      </c>
      <c r="H230">
        <v>0</v>
      </c>
      <c r="I230">
        <v>0</v>
      </c>
      <c r="J230">
        <v>0</v>
      </c>
      <c r="K230">
        <v>0</v>
      </c>
      <c r="N230" t="s">
        <v>327</v>
      </c>
      <c r="O230" t="str">
        <f t="shared" si="21"/>
        <v>P</v>
      </c>
      <c r="P230">
        <f t="shared" si="22"/>
        <v>16</v>
      </c>
      <c r="Q230">
        <f t="shared" si="23"/>
        <v>0</v>
      </c>
      <c r="R230">
        <f t="shared" si="24"/>
        <v>0</v>
      </c>
      <c r="S230">
        <f t="shared" si="25"/>
        <v>129</v>
      </c>
    </row>
    <row r="231" spans="1:19" x14ac:dyDescent="0.25">
      <c r="A231" t="s">
        <v>355</v>
      </c>
      <c r="B231" t="s">
        <v>2</v>
      </c>
      <c r="C231" t="s">
        <v>293</v>
      </c>
      <c r="D231" t="s">
        <v>201</v>
      </c>
      <c r="E231">
        <v>8</v>
      </c>
      <c r="F231">
        <v>512</v>
      </c>
      <c r="G231">
        <v>0.48349999999999999</v>
      </c>
      <c r="H231">
        <v>0</v>
      </c>
      <c r="I231">
        <v>0</v>
      </c>
      <c r="J231">
        <v>32</v>
      </c>
      <c r="K231">
        <v>7.46E-2</v>
      </c>
      <c r="N231" t="s">
        <v>355</v>
      </c>
      <c r="O231" t="str">
        <f t="shared" si="21"/>
        <v>WR</v>
      </c>
      <c r="P231">
        <f t="shared" si="22"/>
        <v>15</v>
      </c>
      <c r="Q231">
        <f t="shared" si="23"/>
        <v>498</v>
      </c>
      <c r="R231">
        <f t="shared" si="24"/>
        <v>0</v>
      </c>
      <c r="S231">
        <f t="shared" si="25"/>
        <v>29</v>
      </c>
    </row>
    <row r="232" spans="1:19" x14ac:dyDescent="0.25">
      <c r="A232" t="s">
        <v>178</v>
      </c>
      <c r="B232" t="s">
        <v>10</v>
      </c>
      <c r="C232" t="s">
        <v>358</v>
      </c>
      <c r="D232" t="s">
        <v>10</v>
      </c>
      <c r="E232">
        <v>9</v>
      </c>
      <c r="F232">
        <v>0</v>
      </c>
      <c r="G232">
        <v>0</v>
      </c>
      <c r="H232">
        <v>130</v>
      </c>
      <c r="I232">
        <v>0.1239</v>
      </c>
      <c r="J232">
        <v>80</v>
      </c>
      <c r="K232">
        <v>0.17660000000000001</v>
      </c>
      <c r="N232" t="s">
        <v>178</v>
      </c>
      <c r="O232" t="str">
        <f t="shared" si="21"/>
        <v>CB</v>
      </c>
      <c r="P232">
        <f t="shared" si="22"/>
        <v>13</v>
      </c>
      <c r="Q232">
        <f t="shared" si="23"/>
        <v>0</v>
      </c>
      <c r="R232">
        <f t="shared" si="24"/>
        <v>370</v>
      </c>
      <c r="S232">
        <f t="shared" si="25"/>
        <v>153</v>
      </c>
    </row>
    <row r="233" spans="1:19" x14ac:dyDescent="0.25">
      <c r="A233" t="s">
        <v>125</v>
      </c>
      <c r="B233" t="s">
        <v>10</v>
      </c>
      <c r="C233" t="s">
        <v>380</v>
      </c>
      <c r="D233" t="s">
        <v>540</v>
      </c>
      <c r="E233">
        <v>8</v>
      </c>
      <c r="F233">
        <v>0</v>
      </c>
      <c r="G233">
        <v>0</v>
      </c>
      <c r="H233">
        <v>68</v>
      </c>
      <c r="I233">
        <v>5.8500000000000003E-2</v>
      </c>
      <c r="J233">
        <v>37</v>
      </c>
      <c r="K233">
        <v>7.1300000000000002E-2</v>
      </c>
      <c r="N233" t="s">
        <v>125</v>
      </c>
      <c r="O233" t="str">
        <f t="shared" si="21"/>
        <v>CB</v>
      </c>
      <c r="P233">
        <f t="shared" si="22"/>
        <v>5</v>
      </c>
      <c r="Q233">
        <f t="shared" si="23"/>
        <v>0</v>
      </c>
      <c r="R233">
        <f t="shared" si="24"/>
        <v>118</v>
      </c>
      <c r="S233">
        <f t="shared" si="25"/>
        <v>24</v>
      </c>
    </row>
    <row r="234" spans="1:19" x14ac:dyDescent="0.25">
      <c r="A234" t="s">
        <v>78</v>
      </c>
      <c r="B234" t="s">
        <v>31</v>
      </c>
      <c r="C234" t="s">
        <v>572</v>
      </c>
      <c r="D234" t="s">
        <v>2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50</v>
      </c>
      <c r="K234">
        <v>0.1066</v>
      </c>
      <c r="N234" t="s">
        <v>78</v>
      </c>
      <c r="O234" t="str">
        <f t="shared" si="21"/>
        <v>LB</v>
      </c>
      <c r="P234">
        <f t="shared" si="22"/>
        <v>16</v>
      </c>
      <c r="Q234">
        <f t="shared" si="23"/>
        <v>0</v>
      </c>
      <c r="R234">
        <f t="shared" si="24"/>
        <v>1019</v>
      </c>
      <c r="S234">
        <f t="shared" si="25"/>
        <v>194</v>
      </c>
    </row>
    <row r="235" spans="1:19" x14ac:dyDescent="0.25">
      <c r="A235" t="s">
        <v>373</v>
      </c>
      <c r="B235" t="s">
        <v>23</v>
      </c>
      <c r="C235" t="s">
        <v>572</v>
      </c>
      <c r="D235" t="s">
        <v>2</v>
      </c>
      <c r="E235">
        <v>4</v>
      </c>
      <c r="F235">
        <v>1</v>
      </c>
      <c r="G235">
        <v>1E-3</v>
      </c>
      <c r="H235">
        <v>0</v>
      </c>
      <c r="I235">
        <v>0</v>
      </c>
      <c r="J235">
        <v>39</v>
      </c>
      <c r="K235">
        <v>8.9399999999999993E-2</v>
      </c>
      <c r="N235" t="s">
        <v>373</v>
      </c>
      <c r="O235" t="str">
        <f t="shared" si="21"/>
        <v>LB</v>
      </c>
      <c r="P235">
        <f t="shared" si="22"/>
        <v>16</v>
      </c>
      <c r="Q235">
        <f t="shared" si="23"/>
        <v>0</v>
      </c>
      <c r="R235">
        <f t="shared" si="24"/>
        <v>340</v>
      </c>
      <c r="S235">
        <f t="shared" si="25"/>
        <v>168</v>
      </c>
    </row>
    <row r="236" spans="1:19" x14ac:dyDescent="0.25">
      <c r="A236" t="s">
        <v>149</v>
      </c>
      <c r="B236" t="s">
        <v>2</v>
      </c>
      <c r="C236" t="s">
        <v>664</v>
      </c>
      <c r="D236" t="s">
        <v>7</v>
      </c>
      <c r="E236">
        <v>9</v>
      </c>
      <c r="F236">
        <v>0</v>
      </c>
      <c r="G236">
        <v>0</v>
      </c>
      <c r="H236">
        <v>171</v>
      </c>
      <c r="I236">
        <v>0.16300000000000001</v>
      </c>
      <c r="J236">
        <v>50</v>
      </c>
      <c r="K236">
        <v>0.1104</v>
      </c>
      <c r="N236" t="s">
        <v>149</v>
      </c>
      <c r="O236" t="str">
        <f t="shared" si="21"/>
        <v>WR</v>
      </c>
      <c r="P236">
        <f t="shared" si="22"/>
        <v>1</v>
      </c>
      <c r="Q236">
        <f t="shared" si="23"/>
        <v>3</v>
      </c>
      <c r="R236">
        <f t="shared" si="24"/>
        <v>0</v>
      </c>
      <c r="S236">
        <f t="shared" si="25"/>
        <v>18</v>
      </c>
    </row>
    <row r="237" spans="1:19" x14ac:dyDescent="0.25">
      <c r="A237" t="s">
        <v>352</v>
      </c>
      <c r="B237" t="s">
        <v>10</v>
      </c>
      <c r="C237" t="s">
        <v>664</v>
      </c>
      <c r="D237" t="s">
        <v>7</v>
      </c>
      <c r="E237">
        <v>7</v>
      </c>
      <c r="F237">
        <v>0</v>
      </c>
      <c r="G237">
        <v>0</v>
      </c>
      <c r="H237">
        <v>468</v>
      </c>
      <c r="I237">
        <v>0.4224</v>
      </c>
      <c r="J237">
        <v>13</v>
      </c>
      <c r="K237">
        <v>2.98E-2</v>
      </c>
      <c r="N237" t="s">
        <v>352</v>
      </c>
    </row>
    <row r="238" spans="1:19" x14ac:dyDescent="0.25">
      <c r="A238" t="s">
        <v>195</v>
      </c>
      <c r="B238" t="s">
        <v>70</v>
      </c>
      <c r="C238" t="s">
        <v>268</v>
      </c>
      <c r="D238" t="s">
        <v>2</v>
      </c>
      <c r="E238">
        <v>13</v>
      </c>
      <c r="F238">
        <v>492</v>
      </c>
      <c r="G238">
        <v>0.47439999999999999</v>
      </c>
      <c r="H238">
        <v>0</v>
      </c>
      <c r="I238">
        <v>0</v>
      </c>
      <c r="J238">
        <v>1</v>
      </c>
      <c r="K238">
        <v>2.0999999999999999E-3</v>
      </c>
      <c r="N238" t="s">
        <v>195</v>
      </c>
    </row>
    <row r="239" spans="1:19" x14ac:dyDescent="0.25">
      <c r="A239" t="s">
        <v>251</v>
      </c>
      <c r="B239" t="s">
        <v>112</v>
      </c>
      <c r="C239" t="s">
        <v>573</v>
      </c>
      <c r="D239" t="s">
        <v>13</v>
      </c>
      <c r="E239">
        <v>5</v>
      </c>
      <c r="F239">
        <v>121</v>
      </c>
      <c r="G239">
        <v>0.114</v>
      </c>
      <c r="H239">
        <v>0</v>
      </c>
      <c r="I239">
        <v>0</v>
      </c>
      <c r="J239">
        <v>54</v>
      </c>
      <c r="K239">
        <v>0.11509999999999999</v>
      </c>
      <c r="N239" t="s">
        <v>251</v>
      </c>
    </row>
    <row r="240" spans="1:19" x14ac:dyDescent="0.25">
      <c r="A240" t="s">
        <v>8</v>
      </c>
      <c r="B240" t="s">
        <v>10</v>
      </c>
      <c r="C240" t="s">
        <v>573</v>
      </c>
      <c r="D240" t="s">
        <v>13</v>
      </c>
      <c r="E240">
        <v>8</v>
      </c>
      <c r="F240">
        <v>36</v>
      </c>
      <c r="G240">
        <v>3.5200000000000002E-2</v>
      </c>
      <c r="H240">
        <v>0</v>
      </c>
      <c r="I240">
        <v>0</v>
      </c>
      <c r="J240">
        <v>122</v>
      </c>
      <c r="K240">
        <v>0.27479999999999999</v>
      </c>
      <c r="N240" t="s">
        <v>8</v>
      </c>
    </row>
    <row r="241" spans="1:19" x14ac:dyDescent="0.25">
      <c r="A241" t="s">
        <v>362</v>
      </c>
      <c r="B241" t="s">
        <v>13</v>
      </c>
      <c r="C241" t="s">
        <v>220</v>
      </c>
      <c r="D241" t="s">
        <v>10</v>
      </c>
      <c r="E241">
        <v>14</v>
      </c>
      <c r="F241">
        <v>0</v>
      </c>
      <c r="G241">
        <v>0</v>
      </c>
      <c r="H241">
        <v>269</v>
      </c>
      <c r="I241">
        <v>0.23530000000000001</v>
      </c>
      <c r="J241">
        <v>295</v>
      </c>
      <c r="K241">
        <v>0.629</v>
      </c>
      <c r="N241" t="s">
        <v>362</v>
      </c>
      <c r="O241" t="str">
        <f t="shared" si="21"/>
        <v>TE</v>
      </c>
      <c r="P241">
        <f t="shared" si="22"/>
        <v>16</v>
      </c>
      <c r="Q241">
        <f t="shared" si="23"/>
        <v>480</v>
      </c>
      <c r="R241">
        <f t="shared" si="24"/>
        <v>0</v>
      </c>
      <c r="S241">
        <f t="shared" si="25"/>
        <v>5</v>
      </c>
    </row>
    <row r="242" spans="1:19" x14ac:dyDescent="0.25">
      <c r="A242" t="s">
        <v>211</v>
      </c>
      <c r="B242" t="s">
        <v>2</v>
      </c>
      <c r="C242" t="s">
        <v>79</v>
      </c>
      <c r="D242" t="s">
        <v>2</v>
      </c>
      <c r="E242">
        <v>10</v>
      </c>
      <c r="F242">
        <v>295</v>
      </c>
      <c r="G242">
        <v>0.26550000000000001</v>
      </c>
      <c r="H242">
        <v>0</v>
      </c>
      <c r="I242">
        <v>0</v>
      </c>
      <c r="J242">
        <v>3</v>
      </c>
      <c r="K242">
        <v>6.4999999999999997E-3</v>
      </c>
      <c r="N242" t="s">
        <v>211</v>
      </c>
      <c r="O242" t="str">
        <f t="shared" si="21"/>
        <v>WR</v>
      </c>
      <c r="P242">
        <f t="shared" si="22"/>
        <v>8</v>
      </c>
      <c r="Q242">
        <f t="shared" si="23"/>
        <v>116</v>
      </c>
      <c r="R242">
        <f t="shared" si="24"/>
        <v>0</v>
      </c>
      <c r="S242">
        <f t="shared" si="25"/>
        <v>14</v>
      </c>
    </row>
    <row r="243" spans="1:19" x14ac:dyDescent="0.25">
      <c r="A243" t="s">
        <v>399</v>
      </c>
      <c r="B243" t="s">
        <v>70</v>
      </c>
      <c r="C243" t="s">
        <v>587</v>
      </c>
      <c r="D243" t="s">
        <v>13</v>
      </c>
      <c r="E243">
        <v>2</v>
      </c>
      <c r="F243">
        <v>25</v>
      </c>
      <c r="G243">
        <v>2.3599999999999999E-2</v>
      </c>
      <c r="H243">
        <v>0</v>
      </c>
      <c r="I243">
        <v>0</v>
      </c>
      <c r="J243">
        <v>11</v>
      </c>
      <c r="K243">
        <v>2.52E-2</v>
      </c>
      <c r="N243" t="s">
        <v>399</v>
      </c>
    </row>
    <row r="244" spans="1:19" x14ac:dyDescent="0.25">
      <c r="A244" t="s">
        <v>335</v>
      </c>
      <c r="B244" t="s">
        <v>23</v>
      </c>
      <c r="C244" t="s">
        <v>587</v>
      </c>
      <c r="D244" t="s">
        <v>13</v>
      </c>
      <c r="E244">
        <v>2</v>
      </c>
      <c r="F244">
        <v>33</v>
      </c>
      <c r="G244">
        <v>3.4099999999999998E-2</v>
      </c>
      <c r="H244">
        <v>0</v>
      </c>
      <c r="I244">
        <v>0</v>
      </c>
      <c r="J244">
        <v>22</v>
      </c>
      <c r="K244">
        <v>4.6899999999999997E-2</v>
      </c>
      <c r="N244" t="s">
        <v>335</v>
      </c>
      <c r="O244" t="str">
        <f t="shared" si="21"/>
        <v>LB</v>
      </c>
      <c r="P244">
        <f t="shared" si="22"/>
        <v>14</v>
      </c>
      <c r="Q244">
        <f t="shared" si="23"/>
        <v>0</v>
      </c>
      <c r="R244">
        <f t="shared" si="24"/>
        <v>3</v>
      </c>
      <c r="S244">
        <f t="shared" si="25"/>
        <v>313</v>
      </c>
    </row>
    <row r="245" spans="1:19" x14ac:dyDescent="0.25">
      <c r="A245" t="s">
        <v>102</v>
      </c>
      <c r="B245" t="s">
        <v>10</v>
      </c>
      <c r="C245" t="s">
        <v>5</v>
      </c>
      <c r="D245" t="s">
        <v>7</v>
      </c>
      <c r="E245">
        <v>9</v>
      </c>
      <c r="F245">
        <v>0</v>
      </c>
      <c r="G245">
        <v>0</v>
      </c>
      <c r="H245">
        <v>0</v>
      </c>
      <c r="I245">
        <v>0</v>
      </c>
      <c r="J245">
        <v>135</v>
      </c>
      <c r="K245">
        <v>0.29799999999999999</v>
      </c>
      <c r="N245" t="s">
        <v>102</v>
      </c>
      <c r="O245" t="str">
        <f t="shared" si="21"/>
        <v>CB</v>
      </c>
      <c r="P245">
        <f t="shared" si="22"/>
        <v>7</v>
      </c>
      <c r="Q245">
        <f t="shared" si="23"/>
        <v>0</v>
      </c>
      <c r="R245">
        <f t="shared" si="24"/>
        <v>11</v>
      </c>
      <c r="S245">
        <f t="shared" si="25"/>
        <v>60</v>
      </c>
    </row>
    <row r="246" spans="1:19" x14ac:dyDescent="0.25">
      <c r="A246" t="s">
        <v>47</v>
      </c>
      <c r="B246" t="s">
        <v>49</v>
      </c>
      <c r="C246" t="s">
        <v>82</v>
      </c>
      <c r="D246" t="s">
        <v>540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17</v>
      </c>
      <c r="K246">
        <v>3.6700000000000003E-2</v>
      </c>
      <c r="N246" t="s">
        <v>47</v>
      </c>
      <c r="O246" t="str">
        <f t="shared" si="21"/>
        <v>C</v>
      </c>
      <c r="P246">
        <f t="shared" si="22"/>
        <v>16</v>
      </c>
      <c r="Q246">
        <f t="shared" si="23"/>
        <v>1063</v>
      </c>
      <c r="R246">
        <f t="shared" si="24"/>
        <v>0</v>
      </c>
      <c r="S246">
        <f t="shared" si="25"/>
        <v>27</v>
      </c>
    </row>
    <row r="247" spans="1:19" x14ac:dyDescent="0.25">
      <c r="A247" t="s">
        <v>92</v>
      </c>
      <c r="B247" t="s">
        <v>70</v>
      </c>
      <c r="C247" t="s">
        <v>87</v>
      </c>
      <c r="D247" t="s">
        <v>2</v>
      </c>
      <c r="E247">
        <v>4</v>
      </c>
      <c r="F247">
        <v>65</v>
      </c>
      <c r="G247">
        <v>6.0499999999999998E-2</v>
      </c>
      <c r="H247">
        <v>0</v>
      </c>
      <c r="I247">
        <v>0</v>
      </c>
      <c r="J247">
        <v>5</v>
      </c>
      <c r="K247">
        <v>1.11E-2</v>
      </c>
      <c r="N247" t="s">
        <v>92</v>
      </c>
      <c r="O247" t="str">
        <f t="shared" si="21"/>
        <v>NT</v>
      </c>
      <c r="P247">
        <f t="shared" si="22"/>
        <v>6</v>
      </c>
      <c r="Q247">
        <f t="shared" si="23"/>
        <v>0</v>
      </c>
      <c r="R247">
        <f t="shared" si="24"/>
        <v>72</v>
      </c>
      <c r="S247">
        <f t="shared" si="25"/>
        <v>4</v>
      </c>
    </row>
    <row r="248" spans="1:19" x14ac:dyDescent="0.25">
      <c r="A248" t="s">
        <v>191</v>
      </c>
      <c r="B248" t="s">
        <v>2</v>
      </c>
      <c r="C248" t="s">
        <v>641</v>
      </c>
      <c r="D248" t="s">
        <v>7</v>
      </c>
      <c r="E248">
        <v>16</v>
      </c>
      <c r="F248">
        <v>0</v>
      </c>
      <c r="G248">
        <v>0</v>
      </c>
      <c r="H248">
        <v>1016</v>
      </c>
      <c r="I248">
        <v>0.9667</v>
      </c>
      <c r="J248">
        <v>29</v>
      </c>
      <c r="K248">
        <v>0.06</v>
      </c>
      <c r="N248" t="s">
        <v>191</v>
      </c>
      <c r="O248" t="str">
        <f t="shared" si="21"/>
        <v>WR</v>
      </c>
      <c r="P248">
        <f t="shared" si="22"/>
        <v>16</v>
      </c>
      <c r="Q248">
        <f t="shared" si="23"/>
        <v>178</v>
      </c>
      <c r="R248">
        <f t="shared" si="24"/>
        <v>0</v>
      </c>
      <c r="S248">
        <f t="shared" si="25"/>
        <v>78</v>
      </c>
    </row>
    <row r="249" spans="1:19" x14ac:dyDescent="0.25">
      <c r="A249" t="s">
        <v>194</v>
      </c>
      <c r="B249" t="s">
        <v>49</v>
      </c>
      <c r="C249" t="s">
        <v>641</v>
      </c>
      <c r="D249" t="s">
        <v>542</v>
      </c>
      <c r="E249">
        <v>16</v>
      </c>
      <c r="F249">
        <v>365</v>
      </c>
      <c r="G249">
        <v>0.32850000000000001</v>
      </c>
      <c r="H249">
        <v>0</v>
      </c>
      <c r="I249">
        <v>0</v>
      </c>
      <c r="J249">
        <v>80</v>
      </c>
      <c r="K249">
        <v>0.1724</v>
      </c>
      <c r="N249" t="s">
        <v>194</v>
      </c>
      <c r="O249" t="str">
        <f t="shared" si="21"/>
        <v>G</v>
      </c>
      <c r="P249">
        <f t="shared" si="22"/>
        <v>4</v>
      </c>
      <c r="Q249">
        <f t="shared" si="23"/>
        <v>226</v>
      </c>
      <c r="R249">
        <f t="shared" si="24"/>
        <v>0</v>
      </c>
      <c r="S249">
        <f t="shared" si="25"/>
        <v>6</v>
      </c>
    </row>
    <row r="250" spans="1:19" x14ac:dyDescent="0.25">
      <c r="A250" t="s">
        <v>213</v>
      </c>
      <c r="B250" t="s">
        <v>112</v>
      </c>
      <c r="C250" t="s">
        <v>151</v>
      </c>
      <c r="D250" t="s">
        <v>2</v>
      </c>
      <c r="E250">
        <v>15</v>
      </c>
      <c r="F250">
        <v>769</v>
      </c>
      <c r="G250">
        <v>0.77359999999999995</v>
      </c>
      <c r="H250">
        <v>0</v>
      </c>
      <c r="I250">
        <v>0</v>
      </c>
      <c r="J250">
        <v>0</v>
      </c>
      <c r="K250">
        <v>0</v>
      </c>
      <c r="N250" t="s">
        <v>213</v>
      </c>
      <c r="O250" t="str">
        <f t="shared" si="21"/>
        <v>TE</v>
      </c>
      <c r="P250">
        <f t="shared" si="22"/>
        <v>16</v>
      </c>
      <c r="Q250">
        <f t="shared" si="23"/>
        <v>466</v>
      </c>
      <c r="R250">
        <f t="shared" si="24"/>
        <v>0</v>
      </c>
      <c r="S250">
        <f t="shared" si="25"/>
        <v>209</v>
      </c>
    </row>
    <row r="251" spans="1:19" x14ac:dyDescent="0.25">
      <c r="A251" t="s">
        <v>372</v>
      </c>
      <c r="B251" t="s">
        <v>23</v>
      </c>
      <c r="C251" t="s">
        <v>331</v>
      </c>
      <c r="D251" t="s">
        <v>539</v>
      </c>
      <c r="E251">
        <v>13</v>
      </c>
      <c r="F251">
        <v>0</v>
      </c>
      <c r="G251">
        <v>0</v>
      </c>
      <c r="H251">
        <v>172</v>
      </c>
      <c r="I251">
        <v>0.15720000000000001</v>
      </c>
      <c r="J251">
        <v>81</v>
      </c>
      <c r="K251">
        <v>0.1804</v>
      </c>
      <c r="N251" t="s">
        <v>372</v>
      </c>
      <c r="O251" t="str">
        <f t="shared" si="21"/>
        <v>LB</v>
      </c>
      <c r="P251">
        <f t="shared" si="22"/>
        <v>9</v>
      </c>
      <c r="Q251">
        <f t="shared" si="23"/>
        <v>0</v>
      </c>
      <c r="R251">
        <f t="shared" si="24"/>
        <v>258</v>
      </c>
      <c r="S251">
        <f t="shared" si="25"/>
        <v>58</v>
      </c>
    </row>
    <row r="252" spans="1:19" x14ac:dyDescent="0.25">
      <c r="A252" t="s">
        <v>421</v>
      </c>
      <c r="B252" t="s">
        <v>2</v>
      </c>
      <c r="C252" t="s">
        <v>589</v>
      </c>
      <c r="D252" t="s">
        <v>112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49</v>
      </c>
      <c r="K252">
        <v>0.1124</v>
      </c>
      <c r="N252" t="s">
        <v>421</v>
      </c>
      <c r="O252" t="str">
        <f t="shared" si="21"/>
        <v>WR</v>
      </c>
      <c r="P252">
        <f t="shared" si="22"/>
        <v>16</v>
      </c>
      <c r="Q252">
        <f t="shared" si="23"/>
        <v>1026</v>
      </c>
      <c r="R252">
        <f t="shared" si="24"/>
        <v>0</v>
      </c>
      <c r="S252">
        <f t="shared" si="25"/>
        <v>2</v>
      </c>
    </row>
    <row r="253" spans="1:19" x14ac:dyDescent="0.25">
      <c r="A253" t="s">
        <v>115</v>
      </c>
      <c r="B253" t="s">
        <v>98</v>
      </c>
      <c r="C253" t="s">
        <v>589</v>
      </c>
      <c r="D253" t="s">
        <v>112</v>
      </c>
      <c r="E253">
        <v>3</v>
      </c>
      <c r="F253">
        <v>1</v>
      </c>
      <c r="G253">
        <v>8.9999999999999998E-4</v>
      </c>
      <c r="H253">
        <v>0</v>
      </c>
      <c r="I253">
        <v>0</v>
      </c>
      <c r="J253">
        <v>42</v>
      </c>
      <c r="K253">
        <v>9.9299999999999999E-2</v>
      </c>
      <c r="N253" t="s">
        <v>115</v>
      </c>
      <c r="O253" t="str">
        <f t="shared" si="21"/>
        <v>DE</v>
      </c>
      <c r="P253">
        <f t="shared" si="22"/>
        <v>8</v>
      </c>
      <c r="Q253">
        <f t="shared" si="23"/>
        <v>0</v>
      </c>
      <c r="R253">
        <f t="shared" si="24"/>
        <v>16</v>
      </c>
      <c r="S253">
        <f t="shared" si="25"/>
        <v>89</v>
      </c>
    </row>
    <row r="254" spans="1:19" x14ac:dyDescent="0.25">
      <c r="A254" t="s">
        <v>209</v>
      </c>
      <c r="B254" t="s">
        <v>45</v>
      </c>
      <c r="C254" t="s">
        <v>316</v>
      </c>
      <c r="D254" t="s">
        <v>542</v>
      </c>
      <c r="E254">
        <v>8</v>
      </c>
      <c r="F254">
        <v>126</v>
      </c>
      <c r="G254">
        <v>0.1195</v>
      </c>
      <c r="H254">
        <v>0</v>
      </c>
      <c r="I254">
        <v>0</v>
      </c>
      <c r="J254">
        <v>32</v>
      </c>
      <c r="K254">
        <v>6.88E-2</v>
      </c>
      <c r="N254" t="s">
        <v>209</v>
      </c>
      <c r="O254" t="str">
        <f t="shared" si="21"/>
        <v>T</v>
      </c>
      <c r="P254">
        <f t="shared" si="22"/>
        <v>16</v>
      </c>
      <c r="Q254">
        <f t="shared" si="23"/>
        <v>1061</v>
      </c>
      <c r="R254">
        <f t="shared" si="24"/>
        <v>0</v>
      </c>
      <c r="S254">
        <f t="shared" si="25"/>
        <v>70</v>
      </c>
    </row>
    <row r="255" spans="1:19" x14ac:dyDescent="0.25">
      <c r="A255" t="s">
        <v>386</v>
      </c>
      <c r="B255" t="s">
        <v>70</v>
      </c>
      <c r="C255" t="s">
        <v>39</v>
      </c>
      <c r="D255" t="s">
        <v>7</v>
      </c>
      <c r="E255">
        <v>16</v>
      </c>
      <c r="F255">
        <v>0</v>
      </c>
      <c r="G255">
        <v>0</v>
      </c>
      <c r="H255">
        <v>31</v>
      </c>
      <c r="I255">
        <v>2.9499999999999998E-2</v>
      </c>
      <c r="J255">
        <v>355</v>
      </c>
      <c r="K255">
        <v>0.75049999999999994</v>
      </c>
      <c r="N255" t="s">
        <v>386</v>
      </c>
      <c r="O255" t="str">
        <f t="shared" si="21"/>
        <v>NT</v>
      </c>
      <c r="P255">
        <f t="shared" si="22"/>
        <v>16</v>
      </c>
      <c r="Q255">
        <f t="shared" si="23"/>
        <v>0</v>
      </c>
      <c r="R255">
        <f t="shared" si="24"/>
        <v>404</v>
      </c>
      <c r="S255">
        <f t="shared" si="25"/>
        <v>14</v>
      </c>
    </row>
    <row r="256" spans="1:19" x14ac:dyDescent="0.25">
      <c r="A256" t="s">
        <v>153</v>
      </c>
      <c r="B256" t="s">
        <v>2</v>
      </c>
      <c r="C256" t="s">
        <v>267</v>
      </c>
      <c r="D256" t="s">
        <v>10</v>
      </c>
      <c r="E256">
        <v>2</v>
      </c>
      <c r="F256">
        <v>0</v>
      </c>
      <c r="G256">
        <v>0</v>
      </c>
      <c r="H256">
        <v>61</v>
      </c>
      <c r="I256">
        <v>5.8400000000000001E-2</v>
      </c>
      <c r="J256">
        <v>25</v>
      </c>
      <c r="K256">
        <v>5.91E-2</v>
      </c>
      <c r="N256" t="s">
        <v>153</v>
      </c>
    </row>
    <row r="257" spans="1:19" x14ac:dyDescent="0.25">
      <c r="A257" t="s">
        <v>345</v>
      </c>
      <c r="B257" t="s">
        <v>16</v>
      </c>
      <c r="C257" t="s">
        <v>229</v>
      </c>
      <c r="D257" t="s">
        <v>13</v>
      </c>
      <c r="E257">
        <v>13</v>
      </c>
      <c r="F257">
        <v>146</v>
      </c>
      <c r="G257">
        <v>0.14080000000000001</v>
      </c>
      <c r="H257">
        <v>0</v>
      </c>
      <c r="I257">
        <v>0</v>
      </c>
      <c r="J257">
        <v>46</v>
      </c>
      <c r="K257">
        <v>9.8500000000000004E-2</v>
      </c>
      <c r="N257" t="s">
        <v>345</v>
      </c>
      <c r="O257" t="str">
        <f t="shared" si="21"/>
        <v>RB</v>
      </c>
      <c r="P257">
        <f t="shared" si="22"/>
        <v>15</v>
      </c>
      <c r="Q257">
        <f t="shared" si="23"/>
        <v>55</v>
      </c>
      <c r="R257">
        <f t="shared" si="24"/>
        <v>0</v>
      </c>
      <c r="S257">
        <f t="shared" si="25"/>
        <v>182</v>
      </c>
    </row>
    <row r="258" spans="1:19" x14ac:dyDescent="0.25">
      <c r="A258" t="s">
        <v>236</v>
      </c>
      <c r="B258" t="s">
        <v>10</v>
      </c>
      <c r="C258" t="s">
        <v>32</v>
      </c>
      <c r="D258" t="s">
        <v>2</v>
      </c>
      <c r="E258">
        <v>12</v>
      </c>
      <c r="F258">
        <v>771</v>
      </c>
      <c r="G258">
        <v>0.6835</v>
      </c>
      <c r="H258">
        <v>0</v>
      </c>
      <c r="I258">
        <v>0</v>
      </c>
      <c r="J258">
        <v>45</v>
      </c>
      <c r="K258">
        <v>9.5100000000000004E-2</v>
      </c>
      <c r="N258" t="s">
        <v>236</v>
      </c>
      <c r="O258" t="str">
        <f t="shared" si="21"/>
        <v>CB</v>
      </c>
      <c r="P258">
        <f t="shared" si="22"/>
        <v>4</v>
      </c>
      <c r="Q258">
        <f t="shared" si="23"/>
        <v>0</v>
      </c>
      <c r="R258">
        <f t="shared" si="24"/>
        <v>8</v>
      </c>
      <c r="S258">
        <f t="shared" si="25"/>
        <v>30</v>
      </c>
    </row>
    <row r="259" spans="1:19" x14ac:dyDescent="0.25">
      <c r="A259" t="s">
        <v>315</v>
      </c>
      <c r="B259" t="s">
        <v>55</v>
      </c>
      <c r="C259" t="s">
        <v>672</v>
      </c>
      <c r="D259" t="s">
        <v>16</v>
      </c>
      <c r="E259">
        <v>4</v>
      </c>
      <c r="F259">
        <v>13</v>
      </c>
      <c r="G259">
        <v>1.1900000000000001E-2</v>
      </c>
      <c r="H259">
        <v>0</v>
      </c>
      <c r="I259">
        <v>0</v>
      </c>
      <c r="J259">
        <v>54</v>
      </c>
      <c r="K259">
        <v>0.1195</v>
      </c>
      <c r="N259" t="s">
        <v>315</v>
      </c>
    </row>
    <row r="260" spans="1:19" x14ac:dyDescent="0.25">
      <c r="A260" t="s">
        <v>404</v>
      </c>
      <c r="B260" t="s">
        <v>70</v>
      </c>
      <c r="C260" t="s">
        <v>672</v>
      </c>
      <c r="D260" t="s">
        <v>16</v>
      </c>
      <c r="E260">
        <v>7</v>
      </c>
      <c r="F260">
        <v>29</v>
      </c>
      <c r="G260">
        <v>2.5700000000000001E-2</v>
      </c>
      <c r="H260">
        <v>0</v>
      </c>
      <c r="I260">
        <v>0</v>
      </c>
      <c r="J260">
        <v>125</v>
      </c>
      <c r="K260">
        <v>0.26429999999999998</v>
      </c>
      <c r="N260" t="s">
        <v>404</v>
      </c>
      <c r="O260" t="str">
        <f t="shared" si="21"/>
        <v>DE</v>
      </c>
      <c r="P260">
        <f t="shared" si="22"/>
        <v>16</v>
      </c>
      <c r="Q260">
        <f t="shared" si="23"/>
        <v>0</v>
      </c>
      <c r="R260">
        <f t="shared" si="24"/>
        <v>397</v>
      </c>
      <c r="S260">
        <f t="shared" si="25"/>
        <v>133</v>
      </c>
    </row>
    <row r="261" spans="1:19" x14ac:dyDescent="0.25">
      <c r="A261" t="s">
        <v>243</v>
      </c>
      <c r="B261" t="s">
        <v>16</v>
      </c>
      <c r="C261" t="s">
        <v>327</v>
      </c>
      <c r="D261" t="s">
        <v>288</v>
      </c>
      <c r="E261">
        <v>16</v>
      </c>
      <c r="F261">
        <v>0</v>
      </c>
      <c r="G261">
        <v>0</v>
      </c>
      <c r="H261">
        <v>0</v>
      </c>
      <c r="I261">
        <v>0</v>
      </c>
      <c r="J261">
        <v>129</v>
      </c>
      <c r="K261">
        <v>0.2959</v>
      </c>
      <c r="N261" t="s">
        <v>243</v>
      </c>
      <c r="O261" t="str">
        <f t="shared" si="21"/>
        <v>RB</v>
      </c>
      <c r="P261">
        <f t="shared" si="22"/>
        <v>6</v>
      </c>
      <c r="Q261">
        <f t="shared" si="23"/>
        <v>63</v>
      </c>
      <c r="R261">
        <f t="shared" si="24"/>
        <v>0</v>
      </c>
      <c r="S261">
        <f t="shared" si="25"/>
        <v>1</v>
      </c>
    </row>
    <row r="262" spans="1:19" x14ac:dyDescent="0.25">
      <c r="A262" t="s">
        <v>59</v>
      </c>
      <c r="B262" t="s">
        <v>55</v>
      </c>
      <c r="C262" t="s">
        <v>355</v>
      </c>
      <c r="D262" t="s">
        <v>2</v>
      </c>
      <c r="E262">
        <v>15</v>
      </c>
      <c r="F262">
        <v>498</v>
      </c>
      <c r="G262">
        <v>0.47070000000000001</v>
      </c>
      <c r="H262">
        <v>0</v>
      </c>
      <c r="I262">
        <v>0</v>
      </c>
      <c r="J262">
        <v>29</v>
      </c>
      <c r="K262">
        <v>6.7100000000000007E-2</v>
      </c>
      <c r="N262" t="s">
        <v>59</v>
      </c>
    </row>
    <row r="263" spans="1:19" x14ac:dyDescent="0.25">
      <c r="A263" t="s">
        <v>202</v>
      </c>
      <c r="B263" t="s">
        <v>98</v>
      </c>
      <c r="C263" t="s">
        <v>698</v>
      </c>
      <c r="D263" t="s">
        <v>2</v>
      </c>
      <c r="E263">
        <v>8</v>
      </c>
      <c r="F263">
        <v>362</v>
      </c>
      <c r="G263">
        <v>0.3327</v>
      </c>
      <c r="H263">
        <v>0</v>
      </c>
      <c r="I263">
        <v>0</v>
      </c>
      <c r="J263">
        <v>36</v>
      </c>
      <c r="K263">
        <v>7.7299999999999994E-2</v>
      </c>
      <c r="N263" t="s">
        <v>202</v>
      </c>
    </row>
    <row r="264" spans="1:19" x14ac:dyDescent="0.25">
      <c r="A264" t="s">
        <v>271</v>
      </c>
      <c r="B264" t="s">
        <v>45</v>
      </c>
      <c r="C264" t="s">
        <v>698</v>
      </c>
      <c r="D264" t="s">
        <v>2</v>
      </c>
      <c r="E264">
        <v>5</v>
      </c>
      <c r="F264">
        <v>182</v>
      </c>
      <c r="G264">
        <v>0.17199999999999999</v>
      </c>
      <c r="H264">
        <v>0</v>
      </c>
      <c r="I264">
        <v>0</v>
      </c>
      <c r="J264">
        <v>28</v>
      </c>
      <c r="K264">
        <v>6.4799999999999996E-2</v>
      </c>
      <c r="N264" t="s">
        <v>271</v>
      </c>
      <c r="O264" t="str">
        <f t="shared" si="21"/>
        <v>T</v>
      </c>
      <c r="P264">
        <f t="shared" si="22"/>
        <v>11</v>
      </c>
      <c r="Q264">
        <f t="shared" si="23"/>
        <v>354</v>
      </c>
      <c r="R264">
        <f t="shared" si="24"/>
        <v>0</v>
      </c>
      <c r="S264">
        <f t="shared" si="25"/>
        <v>35</v>
      </c>
    </row>
    <row r="265" spans="1:19" x14ac:dyDescent="0.25">
      <c r="A265" t="s">
        <v>64</v>
      </c>
      <c r="B265" t="s">
        <v>55</v>
      </c>
      <c r="C265" t="s">
        <v>178</v>
      </c>
      <c r="D265" t="s">
        <v>10</v>
      </c>
      <c r="E265">
        <v>13</v>
      </c>
      <c r="F265">
        <v>0</v>
      </c>
      <c r="G265">
        <v>0</v>
      </c>
      <c r="H265">
        <v>370</v>
      </c>
      <c r="I265">
        <v>0.34839999999999999</v>
      </c>
      <c r="J265">
        <v>153</v>
      </c>
      <c r="K265">
        <v>0.3493</v>
      </c>
      <c r="N265" t="s">
        <v>64</v>
      </c>
      <c r="O265" t="str">
        <f t="shared" si="21"/>
        <v>QB</v>
      </c>
      <c r="P265">
        <f t="shared" si="22"/>
        <v>13</v>
      </c>
      <c r="Q265">
        <f t="shared" si="23"/>
        <v>794</v>
      </c>
      <c r="R265">
        <f t="shared" si="24"/>
        <v>0</v>
      </c>
      <c r="S265">
        <f t="shared" si="25"/>
        <v>0</v>
      </c>
    </row>
    <row r="266" spans="1:19" x14ac:dyDescent="0.25">
      <c r="A266" t="s">
        <v>381</v>
      </c>
      <c r="B266" t="s">
        <v>23</v>
      </c>
      <c r="C266" t="s">
        <v>563</v>
      </c>
      <c r="D266" t="s">
        <v>13</v>
      </c>
      <c r="E266">
        <v>6</v>
      </c>
      <c r="F266">
        <v>14</v>
      </c>
      <c r="G266">
        <v>1.2999999999999999E-2</v>
      </c>
      <c r="H266">
        <v>0</v>
      </c>
      <c r="I266">
        <v>0</v>
      </c>
      <c r="J266">
        <v>49</v>
      </c>
      <c r="K266">
        <v>0.1091</v>
      </c>
      <c r="N266" t="s">
        <v>381</v>
      </c>
      <c r="O266" t="str">
        <f t="shared" si="21"/>
        <v>LB</v>
      </c>
      <c r="P266">
        <f t="shared" si="22"/>
        <v>16</v>
      </c>
      <c r="Q266">
        <f t="shared" si="23"/>
        <v>0</v>
      </c>
      <c r="R266">
        <f t="shared" si="24"/>
        <v>708</v>
      </c>
      <c r="S266">
        <f t="shared" si="25"/>
        <v>171</v>
      </c>
    </row>
    <row r="267" spans="1:19" x14ac:dyDescent="0.25">
      <c r="A267" t="s">
        <v>328</v>
      </c>
      <c r="B267" t="s">
        <v>70</v>
      </c>
      <c r="C267" t="s">
        <v>563</v>
      </c>
      <c r="D267" t="s">
        <v>13</v>
      </c>
      <c r="E267">
        <v>2</v>
      </c>
      <c r="F267">
        <v>17</v>
      </c>
      <c r="G267">
        <v>1.6899999999999998E-2</v>
      </c>
      <c r="H267">
        <v>0</v>
      </c>
      <c r="I267">
        <v>0</v>
      </c>
      <c r="J267">
        <v>0</v>
      </c>
      <c r="K267">
        <v>0</v>
      </c>
      <c r="N267" t="s">
        <v>328</v>
      </c>
      <c r="O267" t="str">
        <f t="shared" si="21"/>
        <v>DT</v>
      </c>
      <c r="P267">
        <f t="shared" si="22"/>
        <v>16</v>
      </c>
      <c r="Q267">
        <f t="shared" si="23"/>
        <v>0</v>
      </c>
      <c r="R267">
        <f t="shared" si="24"/>
        <v>278</v>
      </c>
      <c r="S267">
        <f t="shared" si="25"/>
        <v>82</v>
      </c>
    </row>
    <row r="268" spans="1:19" x14ac:dyDescent="0.25">
      <c r="A268" t="s">
        <v>309</v>
      </c>
      <c r="B268" t="s">
        <v>10</v>
      </c>
      <c r="C268" t="s">
        <v>125</v>
      </c>
      <c r="D268" t="s">
        <v>10</v>
      </c>
      <c r="E268">
        <v>5</v>
      </c>
      <c r="F268">
        <v>0</v>
      </c>
      <c r="G268">
        <v>0</v>
      </c>
      <c r="H268">
        <v>118</v>
      </c>
      <c r="I268">
        <v>0.10150000000000001</v>
      </c>
      <c r="J268">
        <v>24</v>
      </c>
      <c r="K268">
        <v>5.1400000000000001E-2</v>
      </c>
      <c r="N268" t="s">
        <v>309</v>
      </c>
    </row>
    <row r="269" spans="1:19" x14ac:dyDescent="0.25">
      <c r="A269" t="s">
        <v>425</v>
      </c>
      <c r="B269" t="s">
        <v>16</v>
      </c>
      <c r="C269" t="s">
        <v>78</v>
      </c>
      <c r="D269" t="s">
        <v>540</v>
      </c>
      <c r="E269">
        <v>16</v>
      </c>
      <c r="F269">
        <v>0</v>
      </c>
      <c r="G269">
        <v>0</v>
      </c>
      <c r="H269">
        <v>1019</v>
      </c>
      <c r="I269">
        <v>0.93830000000000002</v>
      </c>
      <c r="J269">
        <v>194</v>
      </c>
      <c r="K269">
        <v>0.41360000000000002</v>
      </c>
      <c r="N269" t="s">
        <v>425</v>
      </c>
      <c r="O269" t="str">
        <f t="shared" si="21"/>
        <v>RB</v>
      </c>
      <c r="P269">
        <f t="shared" si="22"/>
        <v>14</v>
      </c>
      <c r="Q269">
        <f t="shared" si="23"/>
        <v>402</v>
      </c>
      <c r="R269">
        <f t="shared" si="24"/>
        <v>0</v>
      </c>
      <c r="S269">
        <f t="shared" si="25"/>
        <v>0</v>
      </c>
    </row>
    <row r="270" spans="1:19" x14ac:dyDescent="0.25">
      <c r="A270" t="s">
        <v>71</v>
      </c>
      <c r="B270" t="s">
        <v>26</v>
      </c>
      <c r="C270" t="s">
        <v>373</v>
      </c>
      <c r="D270" t="s">
        <v>540</v>
      </c>
      <c r="E270">
        <v>16</v>
      </c>
      <c r="F270">
        <v>0</v>
      </c>
      <c r="G270">
        <v>0</v>
      </c>
      <c r="H270">
        <v>340</v>
      </c>
      <c r="I270">
        <v>0.31390000000000001</v>
      </c>
      <c r="J270">
        <v>168</v>
      </c>
      <c r="K270">
        <v>0.37169999999999997</v>
      </c>
      <c r="N270" t="s">
        <v>71</v>
      </c>
      <c r="O270" t="str">
        <f t="shared" ref="O270:O304" si="26">VLOOKUP(A270,C$3:K$342,2,FALSE)</f>
        <v>FS</v>
      </c>
      <c r="P270">
        <f t="shared" ref="P270:P306" si="27">VLOOKUP(A270,C$3:K$342,3,FALSE)</f>
        <v>11</v>
      </c>
      <c r="Q270">
        <f t="shared" ref="Q270:Q306" si="28">VLOOKUP(A270,C$3:K$342,4,FALSE)</f>
        <v>0</v>
      </c>
      <c r="R270">
        <f t="shared" ref="R270:R306" si="29">VLOOKUP(A270,C$3:K$342,6,FALSE)</f>
        <v>234</v>
      </c>
      <c r="S270">
        <f t="shared" ref="S270:S306" si="30">VLOOKUP(A270,C$3:K$342,8,FALSE)</f>
        <v>120</v>
      </c>
    </row>
    <row r="271" spans="1:19" x14ac:dyDescent="0.25">
      <c r="A271" t="s">
        <v>308</v>
      </c>
      <c r="B271" t="s">
        <v>98</v>
      </c>
      <c r="C271" t="s">
        <v>149</v>
      </c>
      <c r="D271" t="s">
        <v>2</v>
      </c>
      <c r="E271">
        <v>1</v>
      </c>
      <c r="F271">
        <v>3</v>
      </c>
      <c r="G271">
        <v>2.8E-3</v>
      </c>
      <c r="H271">
        <v>0</v>
      </c>
      <c r="I271">
        <v>0</v>
      </c>
      <c r="J271">
        <v>18</v>
      </c>
      <c r="K271">
        <v>3.8600000000000002E-2</v>
      </c>
      <c r="N271" t="s">
        <v>308</v>
      </c>
    </row>
    <row r="272" spans="1:19" x14ac:dyDescent="0.25">
      <c r="A272" t="s">
        <v>346</v>
      </c>
      <c r="B272" t="s">
        <v>2</v>
      </c>
      <c r="C272" t="s">
        <v>665</v>
      </c>
      <c r="D272" t="s">
        <v>540</v>
      </c>
      <c r="E272">
        <v>4</v>
      </c>
      <c r="F272">
        <v>0</v>
      </c>
      <c r="G272">
        <v>0</v>
      </c>
      <c r="H272">
        <v>1</v>
      </c>
      <c r="I272">
        <v>1E-3</v>
      </c>
      <c r="J272">
        <v>95</v>
      </c>
      <c r="K272">
        <v>0.2097</v>
      </c>
      <c r="N272" t="s">
        <v>346</v>
      </c>
    </row>
    <row r="273" spans="1:19" x14ac:dyDescent="0.25">
      <c r="A273" t="s">
        <v>113</v>
      </c>
      <c r="B273" t="s">
        <v>16</v>
      </c>
      <c r="C273" t="s">
        <v>665</v>
      </c>
      <c r="D273" t="s">
        <v>540</v>
      </c>
      <c r="E273">
        <v>11</v>
      </c>
      <c r="F273">
        <v>0</v>
      </c>
      <c r="G273">
        <v>0</v>
      </c>
      <c r="H273">
        <v>237</v>
      </c>
      <c r="I273">
        <v>0.2127</v>
      </c>
      <c r="J273">
        <v>215</v>
      </c>
      <c r="K273">
        <v>0.43259999999999998</v>
      </c>
      <c r="N273" t="s">
        <v>113</v>
      </c>
    </row>
    <row r="274" spans="1:19" x14ac:dyDescent="0.25">
      <c r="A274" t="s">
        <v>161</v>
      </c>
      <c r="B274" t="s">
        <v>16</v>
      </c>
      <c r="C274" t="s">
        <v>653</v>
      </c>
      <c r="D274" t="s">
        <v>13</v>
      </c>
      <c r="E274">
        <v>2</v>
      </c>
      <c r="F274">
        <v>17</v>
      </c>
      <c r="G274">
        <v>1.6899999999999998E-2</v>
      </c>
      <c r="H274">
        <v>0</v>
      </c>
      <c r="I274">
        <v>0</v>
      </c>
      <c r="J274">
        <v>10</v>
      </c>
      <c r="K274">
        <v>2.2800000000000001E-2</v>
      </c>
      <c r="N274" t="s">
        <v>161</v>
      </c>
    </row>
    <row r="275" spans="1:19" x14ac:dyDescent="0.25">
      <c r="A275" t="s">
        <v>239</v>
      </c>
      <c r="B275" t="s">
        <v>70</v>
      </c>
      <c r="C275" t="s">
        <v>653</v>
      </c>
      <c r="D275" t="s">
        <v>13</v>
      </c>
      <c r="E275">
        <v>3</v>
      </c>
      <c r="F275">
        <v>44</v>
      </c>
      <c r="G275">
        <v>4.5499999999999999E-2</v>
      </c>
      <c r="H275">
        <v>0</v>
      </c>
      <c r="I275">
        <v>0</v>
      </c>
      <c r="J275">
        <v>17</v>
      </c>
      <c r="K275">
        <v>3.6200000000000003E-2</v>
      </c>
      <c r="N275" t="s">
        <v>239</v>
      </c>
      <c r="O275" t="str">
        <f t="shared" si="26"/>
        <v>DT</v>
      </c>
      <c r="P275">
        <f t="shared" si="27"/>
        <v>12</v>
      </c>
      <c r="Q275">
        <f t="shared" si="28"/>
        <v>0</v>
      </c>
      <c r="R275">
        <f t="shared" si="29"/>
        <v>304</v>
      </c>
      <c r="S275">
        <f t="shared" si="30"/>
        <v>0</v>
      </c>
    </row>
    <row r="276" spans="1:19" x14ac:dyDescent="0.25">
      <c r="A276" t="s">
        <v>250</v>
      </c>
      <c r="B276" t="s">
        <v>2</v>
      </c>
      <c r="C276" t="s">
        <v>362</v>
      </c>
      <c r="D276" t="s">
        <v>13</v>
      </c>
      <c r="E276">
        <v>16</v>
      </c>
      <c r="F276">
        <v>480</v>
      </c>
      <c r="G276">
        <v>0.45710000000000001</v>
      </c>
      <c r="H276">
        <v>0</v>
      </c>
      <c r="I276">
        <v>0</v>
      </c>
      <c r="J276">
        <v>5</v>
      </c>
      <c r="K276">
        <v>1.11E-2</v>
      </c>
      <c r="N276" t="s">
        <v>250</v>
      </c>
    </row>
    <row r="277" spans="1:19" x14ac:dyDescent="0.25">
      <c r="A277" t="s">
        <v>418</v>
      </c>
      <c r="B277" t="s">
        <v>10</v>
      </c>
      <c r="C277" t="s">
        <v>211</v>
      </c>
      <c r="D277" t="s">
        <v>2</v>
      </c>
      <c r="E277">
        <v>8</v>
      </c>
      <c r="F277">
        <v>116</v>
      </c>
      <c r="G277">
        <v>0.1167</v>
      </c>
      <c r="H277">
        <v>0</v>
      </c>
      <c r="I277">
        <v>0</v>
      </c>
      <c r="J277">
        <v>14</v>
      </c>
      <c r="K277">
        <v>3.2099999999999997E-2</v>
      </c>
      <c r="N277" t="s">
        <v>418</v>
      </c>
    </row>
    <row r="278" spans="1:19" x14ac:dyDescent="0.25">
      <c r="A278" t="s">
        <v>367</v>
      </c>
      <c r="B278" t="s">
        <v>55</v>
      </c>
      <c r="C278" t="s">
        <v>606</v>
      </c>
      <c r="D278" t="s">
        <v>2</v>
      </c>
      <c r="E278">
        <v>3</v>
      </c>
      <c r="F278">
        <v>14</v>
      </c>
      <c r="G278">
        <v>1.3299999999999999E-2</v>
      </c>
      <c r="H278">
        <v>0</v>
      </c>
      <c r="I278">
        <v>0</v>
      </c>
      <c r="J278">
        <v>8</v>
      </c>
      <c r="K278">
        <v>1.7100000000000001E-2</v>
      </c>
      <c r="N278" t="s">
        <v>367</v>
      </c>
      <c r="O278" t="str">
        <f t="shared" si="26"/>
        <v>QB</v>
      </c>
      <c r="P278">
        <f t="shared" si="27"/>
        <v>2</v>
      </c>
      <c r="Q278">
        <f t="shared" si="28"/>
        <v>60</v>
      </c>
      <c r="R278">
        <f t="shared" si="29"/>
        <v>0</v>
      </c>
      <c r="S278">
        <f t="shared" si="30"/>
        <v>0</v>
      </c>
    </row>
    <row r="279" spans="1:19" x14ac:dyDescent="0.25">
      <c r="A279" t="s">
        <v>407</v>
      </c>
      <c r="B279" t="s">
        <v>49</v>
      </c>
      <c r="C279" t="s">
        <v>606</v>
      </c>
      <c r="D279" t="s">
        <v>2</v>
      </c>
      <c r="E279">
        <v>1</v>
      </c>
      <c r="F279">
        <v>1</v>
      </c>
      <c r="G279">
        <v>1E-3</v>
      </c>
      <c r="H279">
        <v>0</v>
      </c>
      <c r="I279">
        <v>0</v>
      </c>
      <c r="J279">
        <v>2</v>
      </c>
      <c r="K279">
        <v>4.4999999999999997E-3</v>
      </c>
      <c r="N279" t="s">
        <v>407</v>
      </c>
      <c r="O279" t="str">
        <f t="shared" si="26"/>
        <v>G</v>
      </c>
      <c r="P279">
        <f t="shared" si="27"/>
        <v>13</v>
      </c>
      <c r="Q279">
        <f t="shared" si="28"/>
        <v>660</v>
      </c>
      <c r="R279">
        <f t="shared" si="29"/>
        <v>0</v>
      </c>
      <c r="S279">
        <f t="shared" si="30"/>
        <v>29</v>
      </c>
    </row>
    <row r="280" spans="1:19" x14ac:dyDescent="0.25">
      <c r="A280" t="s">
        <v>94</v>
      </c>
      <c r="B280" t="s">
        <v>10</v>
      </c>
      <c r="C280" t="s">
        <v>335</v>
      </c>
      <c r="D280" t="s">
        <v>540</v>
      </c>
      <c r="E280">
        <v>14</v>
      </c>
      <c r="F280">
        <v>0</v>
      </c>
      <c r="G280">
        <v>0</v>
      </c>
      <c r="H280">
        <v>3</v>
      </c>
      <c r="I280">
        <v>2.8E-3</v>
      </c>
      <c r="J280">
        <v>313</v>
      </c>
      <c r="K280">
        <v>0.70499999999999996</v>
      </c>
      <c r="N280" t="s">
        <v>94</v>
      </c>
    </row>
    <row r="281" spans="1:19" x14ac:dyDescent="0.25">
      <c r="A281" t="s">
        <v>393</v>
      </c>
      <c r="B281" t="s">
        <v>201</v>
      </c>
      <c r="C281" t="s">
        <v>635</v>
      </c>
      <c r="D281" t="s">
        <v>16</v>
      </c>
      <c r="E281">
        <v>3</v>
      </c>
      <c r="F281">
        <v>9</v>
      </c>
      <c r="G281">
        <v>8.0999999999999996E-3</v>
      </c>
      <c r="H281">
        <v>0</v>
      </c>
      <c r="I281">
        <v>0</v>
      </c>
      <c r="J281">
        <v>17</v>
      </c>
      <c r="K281">
        <v>3.6700000000000003E-2</v>
      </c>
      <c r="N281" t="s">
        <v>393</v>
      </c>
      <c r="O281" t="str">
        <f t="shared" si="26"/>
        <v>C</v>
      </c>
      <c r="P281">
        <f t="shared" si="27"/>
        <v>16</v>
      </c>
      <c r="Q281">
        <f t="shared" si="28"/>
        <v>360</v>
      </c>
      <c r="R281">
        <f t="shared" si="29"/>
        <v>0</v>
      </c>
      <c r="S281">
        <f t="shared" si="30"/>
        <v>105</v>
      </c>
    </row>
    <row r="282" spans="1:19" x14ac:dyDescent="0.25">
      <c r="A282" t="s">
        <v>56</v>
      </c>
      <c r="B282" t="s">
        <v>26</v>
      </c>
      <c r="C282" t="s">
        <v>635</v>
      </c>
      <c r="D282" t="s">
        <v>16</v>
      </c>
      <c r="E282">
        <v>7</v>
      </c>
      <c r="F282">
        <v>89</v>
      </c>
      <c r="G282">
        <v>8.3400000000000002E-2</v>
      </c>
      <c r="H282">
        <v>0</v>
      </c>
      <c r="I282">
        <v>0</v>
      </c>
      <c r="J282">
        <v>33</v>
      </c>
      <c r="K282">
        <v>7.3800000000000004E-2</v>
      </c>
      <c r="N282" t="s">
        <v>56</v>
      </c>
      <c r="O282" t="str">
        <f t="shared" si="26"/>
        <v>SS</v>
      </c>
      <c r="P282">
        <f t="shared" si="27"/>
        <v>11</v>
      </c>
      <c r="Q282">
        <f t="shared" si="28"/>
        <v>0</v>
      </c>
      <c r="R282">
        <f t="shared" si="29"/>
        <v>360</v>
      </c>
      <c r="S282">
        <f t="shared" si="30"/>
        <v>76</v>
      </c>
    </row>
    <row r="283" spans="1:19" x14ac:dyDescent="0.25">
      <c r="A283" t="s">
        <v>295</v>
      </c>
      <c r="B283" t="s">
        <v>16</v>
      </c>
      <c r="C283" t="s">
        <v>102</v>
      </c>
      <c r="D283" t="s">
        <v>10</v>
      </c>
      <c r="E283">
        <v>7</v>
      </c>
      <c r="F283">
        <v>0</v>
      </c>
      <c r="G283">
        <v>0</v>
      </c>
      <c r="H283">
        <v>11</v>
      </c>
      <c r="I283">
        <v>1.01E-2</v>
      </c>
      <c r="J283">
        <v>60</v>
      </c>
      <c r="K283">
        <v>0.12790000000000001</v>
      </c>
      <c r="N283" t="s">
        <v>295</v>
      </c>
      <c r="O283" t="str">
        <f t="shared" si="26"/>
        <v>RB</v>
      </c>
      <c r="P283">
        <f t="shared" si="27"/>
        <v>12</v>
      </c>
      <c r="Q283">
        <f t="shared" si="28"/>
        <v>358</v>
      </c>
      <c r="R283">
        <f t="shared" si="29"/>
        <v>0</v>
      </c>
      <c r="S283">
        <f t="shared" si="30"/>
        <v>3</v>
      </c>
    </row>
    <row r="284" spans="1:19" x14ac:dyDescent="0.25">
      <c r="A284" t="s">
        <v>320</v>
      </c>
      <c r="B284" t="s">
        <v>98</v>
      </c>
      <c r="C284" t="s">
        <v>47</v>
      </c>
      <c r="D284" t="s">
        <v>201</v>
      </c>
      <c r="E284">
        <v>16</v>
      </c>
      <c r="F284">
        <v>1063</v>
      </c>
      <c r="G284">
        <v>0.99909999999999999</v>
      </c>
      <c r="H284">
        <v>0</v>
      </c>
      <c r="I284">
        <v>0</v>
      </c>
      <c r="J284">
        <v>27</v>
      </c>
      <c r="K284">
        <v>5.9499999999999997E-2</v>
      </c>
      <c r="N284" t="s">
        <v>320</v>
      </c>
      <c r="O284" t="str">
        <f t="shared" si="26"/>
        <v>LB</v>
      </c>
      <c r="P284">
        <f t="shared" si="27"/>
        <v>15</v>
      </c>
      <c r="Q284">
        <f t="shared" si="28"/>
        <v>0</v>
      </c>
      <c r="R284">
        <f t="shared" si="29"/>
        <v>579</v>
      </c>
      <c r="S284">
        <f t="shared" si="30"/>
        <v>230</v>
      </c>
    </row>
    <row r="285" spans="1:19" x14ac:dyDescent="0.25">
      <c r="A285" t="s">
        <v>349</v>
      </c>
      <c r="B285" t="s">
        <v>23</v>
      </c>
      <c r="C285" t="s">
        <v>92</v>
      </c>
      <c r="D285" t="s">
        <v>539</v>
      </c>
      <c r="E285">
        <v>6</v>
      </c>
      <c r="F285">
        <v>0</v>
      </c>
      <c r="G285">
        <v>0</v>
      </c>
      <c r="H285">
        <v>72</v>
      </c>
      <c r="I285">
        <v>6.88E-2</v>
      </c>
      <c r="J285">
        <v>4</v>
      </c>
      <c r="K285">
        <v>8.8999999999999999E-3</v>
      </c>
      <c r="N285" t="s">
        <v>349</v>
      </c>
      <c r="O285" t="str">
        <f t="shared" si="26"/>
        <v>LB</v>
      </c>
      <c r="P285">
        <f t="shared" si="27"/>
        <v>14</v>
      </c>
      <c r="Q285">
        <f t="shared" si="28"/>
        <v>0</v>
      </c>
      <c r="R285">
        <f t="shared" si="29"/>
        <v>60</v>
      </c>
      <c r="S285">
        <f t="shared" si="30"/>
        <v>246</v>
      </c>
    </row>
    <row r="286" spans="1:19" x14ac:dyDescent="0.25">
      <c r="A286" t="s">
        <v>85</v>
      </c>
      <c r="B286" t="s">
        <v>2</v>
      </c>
      <c r="C286" t="s">
        <v>191</v>
      </c>
      <c r="D286" t="s">
        <v>2</v>
      </c>
      <c r="E286">
        <v>16</v>
      </c>
      <c r="F286">
        <v>178</v>
      </c>
      <c r="G286">
        <v>0.16889999999999999</v>
      </c>
      <c r="H286">
        <v>0</v>
      </c>
      <c r="I286">
        <v>0</v>
      </c>
      <c r="J286">
        <v>78</v>
      </c>
      <c r="K286">
        <v>0.16769999999999999</v>
      </c>
      <c r="N286" t="s">
        <v>85</v>
      </c>
      <c r="O286" t="str">
        <f t="shared" si="26"/>
        <v>TE</v>
      </c>
      <c r="P286">
        <f t="shared" si="27"/>
        <v>15</v>
      </c>
      <c r="Q286">
        <f t="shared" si="28"/>
        <v>6</v>
      </c>
      <c r="R286">
        <f t="shared" si="29"/>
        <v>0</v>
      </c>
      <c r="S286">
        <f t="shared" si="30"/>
        <v>289</v>
      </c>
    </row>
    <row r="287" spans="1:19" x14ac:dyDescent="0.25">
      <c r="A287" t="s">
        <v>324</v>
      </c>
      <c r="B287" t="s">
        <v>13</v>
      </c>
      <c r="C287" t="s">
        <v>194</v>
      </c>
      <c r="D287" t="s">
        <v>545</v>
      </c>
      <c r="E287">
        <v>4</v>
      </c>
      <c r="F287">
        <v>226</v>
      </c>
      <c r="G287">
        <v>0.21360000000000001</v>
      </c>
      <c r="H287">
        <v>0</v>
      </c>
      <c r="I287">
        <v>0</v>
      </c>
      <c r="J287">
        <v>6</v>
      </c>
      <c r="K287">
        <v>1.38E-2</v>
      </c>
      <c r="N287" t="s">
        <v>324</v>
      </c>
      <c r="O287" t="str">
        <f t="shared" si="26"/>
        <v>TE</v>
      </c>
      <c r="P287">
        <f t="shared" si="27"/>
        <v>7</v>
      </c>
      <c r="Q287">
        <f t="shared" si="28"/>
        <v>89</v>
      </c>
      <c r="R287">
        <f t="shared" si="29"/>
        <v>0</v>
      </c>
      <c r="S287">
        <f t="shared" si="30"/>
        <v>66</v>
      </c>
    </row>
    <row r="288" spans="1:19" x14ac:dyDescent="0.25">
      <c r="A288" t="s">
        <v>176</v>
      </c>
      <c r="B288" t="s">
        <v>16</v>
      </c>
      <c r="C288" t="s">
        <v>213</v>
      </c>
      <c r="D288" t="s">
        <v>13</v>
      </c>
      <c r="E288">
        <v>16</v>
      </c>
      <c r="F288">
        <v>466</v>
      </c>
      <c r="G288">
        <v>0.438</v>
      </c>
      <c r="H288">
        <v>0</v>
      </c>
      <c r="I288">
        <v>0</v>
      </c>
      <c r="J288">
        <v>209</v>
      </c>
      <c r="K288">
        <v>0.46039999999999998</v>
      </c>
      <c r="N288" t="s">
        <v>176</v>
      </c>
    </row>
    <row r="289" spans="1:19" x14ac:dyDescent="0.25">
      <c r="A289" t="s">
        <v>262</v>
      </c>
      <c r="B289" t="s">
        <v>201</v>
      </c>
      <c r="C289" t="s">
        <v>372</v>
      </c>
      <c r="D289" t="s">
        <v>540</v>
      </c>
      <c r="E289">
        <v>9</v>
      </c>
      <c r="F289">
        <v>0</v>
      </c>
      <c r="G289">
        <v>0</v>
      </c>
      <c r="H289">
        <v>258</v>
      </c>
      <c r="I289">
        <v>0.2606</v>
      </c>
      <c r="J289">
        <v>58</v>
      </c>
      <c r="K289">
        <v>0.125</v>
      </c>
      <c r="N289" t="s">
        <v>262</v>
      </c>
    </row>
    <row r="290" spans="1:19" x14ac:dyDescent="0.25">
      <c r="A290" t="s">
        <v>384</v>
      </c>
      <c r="B290" t="s">
        <v>23</v>
      </c>
      <c r="C290" t="s">
        <v>607</v>
      </c>
      <c r="D290" t="s">
        <v>13</v>
      </c>
      <c r="E290">
        <v>8</v>
      </c>
      <c r="F290">
        <v>21</v>
      </c>
      <c r="G290">
        <v>0.02</v>
      </c>
      <c r="H290">
        <v>0</v>
      </c>
      <c r="I290">
        <v>0</v>
      </c>
      <c r="J290">
        <v>70</v>
      </c>
      <c r="K290">
        <v>0.14990000000000001</v>
      </c>
      <c r="N290" t="s">
        <v>384</v>
      </c>
    </row>
    <row r="291" spans="1:19" x14ac:dyDescent="0.25">
      <c r="A291" t="s">
        <v>199</v>
      </c>
      <c r="B291" t="s">
        <v>10</v>
      </c>
      <c r="C291" t="s">
        <v>607</v>
      </c>
      <c r="D291" t="s">
        <v>13</v>
      </c>
      <c r="E291">
        <v>5</v>
      </c>
      <c r="F291">
        <v>10</v>
      </c>
      <c r="G291">
        <v>9.4999999999999998E-3</v>
      </c>
      <c r="H291">
        <v>0</v>
      </c>
      <c r="I291">
        <v>0</v>
      </c>
      <c r="J291">
        <v>55</v>
      </c>
      <c r="K291">
        <v>0.1225</v>
      </c>
      <c r="N291" t="s">
        <v>199</v>
      </c>
    </row>
    <row r="292" spans="1:19" x14ac:dyDescent="0.25">
      <c r="A292" t="s">
        <v>391</v>
      </c>
      <c r="B292" t="s">
        <v>7</v>
      </c>
      <c r="C292" t="s">
        <v>421</v>
      </c>
      <c r="D292" t="s">
        <v>2</v>
      </c>
      <c r="E292">
        <v>16</v>
      </c>
      <c r="F292">
        <v>1026</v>
      </c>
      <c r="G292">
        <v>0.96699999999999997</v>
      </c>
      <c r="H292">
        <v>0</v>
      </c>
      <c r="I292">
        <v>0</v>
      </c>
      <c r="J292">
        <v>2</v>
      </c>
      <c r="K292">
        <v>4.3E-3</v>
      </c>
      <c r="N292" t="s">
        <v>391</v>
      </c>
      <c r="O292" t="str">
        <f t="shared" si="26"/>
        <v>SS</v>
      </c>
      <c r="P292">
        <f t="shared" si="27"/>
        <v>9</v>
      </c>
      <c r="Q292">
        <f t="shared" si="28"/>
        <v>0</v>
      </c>
      <c r="R292">
        <f t="shared" si="29"/>
        <v>11</v>
      </c>
      <c r="S292">
        <f t="shared" si="30"/>
        <v>164</v>
      </c>
    </row>
    <row r="293" spans="1:19" x14ac:dyDescent="0.25">
      <c r="A293" t="s">
        <v>336</v>
      </c>
      <c r="B293" t="s">
        <v>2</v>
      </c>
      <c r="C293" t="s">
        <v>115</v>
      </c>
      <c r="D293" t="s">
        <v>98</v>
      </c>
      <c r="E293">
        <v>8</v>
      </c>
      <c r="F293">
        <v>0</v>
      </c>
      <c r="G293">
        <v>0</v>
      </c>
      <c r="H293">
        <v>16</v>
      </c>
      <c r="I293">
        <v>1.4800000000000001E-2</v>
      </c>
      <c r="J293">
        <v>89</v>
      </c>
      <c r="K293">
        <v>0.20050000000000001</v>
      </c>
      <c r="N293" t="s">
        <v>336</v>
      </c>
    </row>
    <row r="294" spans="1:19" x14ac:dyDescent="0.25">
      <c r="A294" t="s">
        <v>244</v>
      </c>
      <c r="B294" t="s">
        <v>45</v>
      </c>
      <c r="C294" t="s">
        <v>608</v>
      </c>
      <c r="D294" t="s">
        <v>98</v>
      </c>
      <c r="E294">
        <v>2</v>
      </c>
      <c r="F294">
        <v>0</v>
      </c>
      <c r="G294">
        <v>0</v>
      </c>
      <c r="H294">
        <v>62</v>
      </c>
      <c r="I294">
        <v>5.33E-2</v>
      </c>
      <c r="J294">
        <v>18</v>
      </c>
      <c r="K294">
        <v>3.85E-2</v>
      </c>
      <c r="N294" t="s">
        <v>244</v>
      </c>
      <c r="O294" t="str">
        <f t="shared" si="26"/>
        <v>FB</v>
      </c>
      <c r="P294">
        <f t="shared" si="27"/>
        <v>2</v>
      </c>
      <c r="Q294">
        <f t="shared" si="28"/>
        <v>25</v>
      </c>
      <c r="R294">
        <f t="shared" si="29"/>
        <v>0</v>
      </c>
      <c r="S294">
        <f t="shared" si="30"/>
        <v>29</v>
      </c>
    </row>
    <row r="295" spans="1:19" x14ac:dyDescent="0.25">
      <c r="A295" t="s">
        <v>357</v>
      </c>
      <c r="B295" t="s">
        <v>201</v>
      </c>
      <c r="C295" t="s">
        <v>608</v>
      </c>
      <c r="D295" t="s">
        <v>98</v>
      </c>
      <c r="E295">
        <v>6</v>
      </c>
      <c r="F295">
        <v>0</v>
      </c>
      <c r="G295">
        <v>0</v>
      </c>
      <c r="H295">
        <v>172</v>
      </c>
      <c r="I295">
        <v>0.1552</v>
      </c>
      <c r="J295">
        <v>61</v>
      </c>
      <c r="K295">
        <v>0.1399</v>
      </c>
      <c r="N295" t="s">
        <v>357</v>
      </c>
      <c r="O295" t="str">
        <f t="shared" si="26"/>
        <v>C</v>
      </c>
      <c r="P295">
        <f t="shared" si="27"/>
        <v>16</v>
      </c>
      <c r="Q295">
        <f t="shared" si="28"/>
        <v>1035</v>
      </c>
      <c r="R295">
        <f t="shared" si="29"/>
        <v>0</v>
      </c>
      <c r="S295">
        <f t="shared" si="30"/>
        <v>60</v>
      </c>
    </row>
    <row r="296" spans="1:19" x14ac:dyDescent="0.25">
      <c r="A296" t="s">
        <v>96</v>
      </c>
      <c r="B296" t="s">
        <v>98</v>
      </c>
      <c r="C296" t="s">
        <v>209</v>
      </c>
      <c r="D296" t="s">
        <v>542</v>
      </c>
      <c r="E296">
        <v>16</v>
      </c>
      <c r="F296">
        <v>1061</v>
      </c>
      <c r="G296">
        <v>1</v>
      </c>
      <c r="H296">
        <v>0</v>
      </c>
      <c r="I296">
        <v>0</v>
      </c>
      <c r="J296">
        <v>70</v>
      </c>
      <c r="K296">
        <v>0.14929999999999999</v>
      </c>
      <c r="N296" t="s">
        <v>96</v>
      </c>
      <c r="O296" t="str">
        <f t="shared" si="26"/>
        <v>DE</v>
      </c>
      <c r="P296">
        <f t="shared" si="27"/>
        <v>7</v>
      </c>
      <c r="Q296">
        <f t="shared" si="28"/>
        <v>0</v>
      </c>
      <c r="R296">
        <f t="shared" si="29"/>
        <v>62</v>
      </c>
      <c r="S296">
        <f t="shared" si="30"/>
        <v>26</v>
      </c>
    </row>
    <row r="297" spans="1:19" x14ac:dyDescent="0.25">
      <c r="A297" t="s">
        <v>392</v>
      </c>
      <c r="B297" t="s">
        <v>70</v>
      </c>
      <c r="C297" t="s">
        <v>386</v>
      </c>
      <c r="D297" t="s">
        <v>539</v>
      </c>
      <c r="E297">
        <v>16</v>
      </c>
      <c r="F297">
        <v>0</v>
      </c>
      <c r="G297">
        <v>0</v>
      </c>
      <c r="H297">
        <v>404</v>
      </c>
      <c r="I297">
        <v>0.37340000000000001</v>
      </c>
      <c r="J297">
        <v>14</v>
      </c>
      <c r="K297">
        <v>3.15E-2</v>
      </c>
      <c r="N297" t="s">
        <v>392</v>
      </c>
      <c r="O297" t="str">
        <f t="shared" si="26"/>
        <v>DT</v>
      </c>
      <c r="P297">
        <f t="shared" si="27"/>
        <v>15</v>
      </c>
      <c r="Q297">
        <f t="shared" si="28"/>
        <v>0</v>
      </c>
      <c r="R297">
        <f t="shared" si="29"/>
        <v>458</v>
      </c>
      <c r="S297">
        <f t="shared" si="30"/>
        <v>41</v>
      </c>
    </row>
    <row r="298" spans="1:19" x14ac:dyDescent="0.25">
      <c r="A298" t="s">
        <v>382</v>
      </c>
      <c r="B298" t="s">
        <v>2</v>
      </c>
      <c r="C298" t="s">
        <v>590</v>
      </c>
      <c r="D298" t="s">
        <v>16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36</v>
      </c>
      <c r="K298">
        <v>8.2600000000000007E-2</v>
      </c>
      <c r="N298" t="s">
        <v>382</v>
      </c>
    </row>
    <row r="299" spans="1:19" x14ac:dyDescent="0.25">
      <c r="A299" t="s">
        <v>193</v>
      </c>
      <c r="B299" t="s">
        <v>13</v>
      </c>
      <c r="C299" t="s">
        <v>590</v>
      </c>
      <c r="D299" t="s">
        <v>16</v>
      </c>
      <c r="E299">
        <v>4</v>
      </c>
      <c r="F299">
        <v>8</v>
      </c>
      <c r="G299">
        <v>7.6E-3</v>
      </c>
      <c r="H299">
        <v>0</v>
      </c>
      <c r="I299">
        <v>0</v>
      </c>
      <c r="J299">
        <v>50</v>
      </c>
      <c r="K299">
        <v>0.1071</v>
      </c>
      <c r="N299" t="s">
        <v>193</v>
      </c>
    </row>
    <row r="300" spans="1:19" x14ac:dyDescent="0.25">
      <c r="A300" t="s">
        <v>390</v>
      </c>
      <c r="B300" t="s">
        <v>49</v>
      </c>
      <c r="C300" t="s">
        <v>590</v>
      </c>
      <c r="D300" t="s">
        <v>16</v>
      </c>
      <c r="E300">
        <v>4</v>
      </c>
      <c r="F300">
        <v>11</v>
      </c>
      <c r="G300">
        <v>1.03E-2</v>
      </c>
      <c r="H300">
        <v>0</v>
      </c>
      <c r="I300">
        <v>0</v>
      </c>
      <c r="J300">
        <v>16</v>
      </c>
      <c r="K300">
        <v>3.5799999999999998E-2</v>
      </c>
      <c r="N300" t="s">
        <v>390</v>
      </c>
      <c r="O300" t="str">
        <f t="shared" si="26"/>
        <v>G</v>
      </c>
      <c r="P300">
        <f t="shared" si="27"/>
        <v>13</v>
      </c>
      <c r="Q300">
        <f t="shared" si="28"/>
        <v>128</v>
      </c>
      <c r="R300">
        <f t="shared" si="29"/>
        <v>0</v>
      </c>
      <c r="S300">
        <f t="shared" si="30"/>
        <v>64</v>
      </c>
    </row>
    <row r="301" spans="1:19" x14ac:dyDescent="0.25">
      <c r="A301" t="s">
        <v>375</v>
      </c>
      <c r="B301" t="s">
        <v>31</v>
      </c>
      <c r="C301" t="s">
        <v>643</v>
      </c>
      <c r="D301" t="s">
        <v>540</v>
      </c>
      <c r="E301">
        <v>5</v>
      </c>
      <c r="F301">
        <v>0</v>
      </c>
      <c r="G301">
        <v>0</v>
      </c>
      <c r="H301">
        <v>96</v>
      </c>
      <c r="I301">
        <v>9.1300000000000006E-2</v>
      </c>
      <c r="J301">
        <v>1</v>
      </c>
      <c r="K301">
        <v>2.0999999999999999E-3</v>
      </c>
      <c r="N301" t="s">
        <v>375</v>
      </c>
    </row>
    <row r="302" spans="1:19" x14ac:dyDescent="0.25">
      <c r="A302" t="s">
        <v>174</v>
      </c>
      <c r="B302" t="s">
        <v>49</v>
      </c>
      <c r="C302" t="s">
        <v>643</v>
      </c>
      <c r="D302" t="s">
        <v>540</v>
      </c>
      <c r="E302">
        <v>11</v>
      </c>
      <c r="F302">
        <v>0</v>
      </c>
      <c r="G302">
        <v>0</v>
      </c>
      <c r="H302">
        <v>353</v>
      </c>
      <c r="I302">
        <v>0.30880000000000002</v>
      </c>
      <c r="J302">
        <v>14</v>
      </c>
      <c r="K302">
        <v>2.9899999999999999E-2</v>
      </c>
      <c r="N302" t="s">
        <v>174</v>
      </c>
      <c r="O302" t="str">
        <f t="shared" si="26"/>
        <v>G</v>
      </c>
      <c r="P302">
        <f t="shared" si="27"/>
        <v>16</v>
      </c>
      <c r="Q302">
        <f t="shared" si="28"/>
        <v>997</v>
      </c>
      <c r="R302">
        <f t="shared" si="29"/>
        <v>0</v>
      </c>
      <c r="S302">
        <f t="shared" si="30"/>
        <v>68</v>
      </c>
    </row>
    <row r="303" spans="1:19" x14ac:dyDescent="0.25">
      <c r="A303" t="s">
        <v>306</v>
      </c>
      <c r="B303" t="s">
        <v>55</v>
      </c>
      <c r="C303" t="s">
        <v>345</v>
      </c>
      <c r="D303" t="s">
        <v>16</v>
      </c>
      <c r="E303">
        <v>15</v>
      </c>
      <c r="F303">
        <v>55</v>
      </c>
      <c r="G303">
        <v>5.2200000000000003E-2</v>
      </c>
      <c r="H303">
        <v>0</v>
      </c>
      <c r="I303">
        <v>0</v>
      </c>
      <c r="J303">
        <v>182</v>
      </c>
      <c r="K303">
        <v>0.39140000000000003</v>
      </c>
      <c r="N303" t="s">
        <v>306</v>
      </c>
      <c r="O303" t="str">
        <f t="shared" si="26"/>
        <v>QB</v>
      </c>
      <c r="P303">
        <f t="shared" si="27"/>
        <v>7</v>
      </c>
      <c r="Q303">
        <f t="shared" si="28"/>
        <v>306</v>
      </c>
      <c r="R303">
        <f t="shared" si="29"/>
        <v>0</v>
      </c>
      <c r="S303">
        <f t="shared" si="30"/>
        <v>0</v>
      </c>
    </row>
    <row r="304" spans="1:19" x14ac:dyDescent="0.25">
      <c r="A304" t="s">
        <v>312</v>
      </c>
      <c r="B304" t="s">
        <v>98</v>
      </c>
      <c r="C304" t="s">
        <v>236</v>
      </c>
      <c r="D304" t="s">
        <v>10</v>
      </c>
      <c r="E304">
        <v>4</v>
      </c>
      <c r="F304">
        <v>0</v>
      </c>
      <c r="G304">
        <v>0</v>
      </c>
      <c r="H304">
        <v>8</v>
      </c>
      <c r="I304">
        <v>7.4999999999999997E-3</v>
      </c>
      <c r="J304">
        <v>30</v>
      </c>
      <c r="K304">
        <v>6.7599999999999993E-2</v>
      </c>
      <c r="N304" t="s">
        <v>312</v>
      </c>
      <c r="O304" t="str">
        <f t="shared" si="26"/>
        <v>DE</v>
      </c>
      <c r="P304">
        <f t="shared" si="27"/>
        <v>8</v>
      </c>
      <c r="Q304">
        <f t="shared" si="28"/>
        <v>0</v>
      </c>
      <c r="R304">
        <f t="shared" si="29"/>
        <v>93</v>
      </c>
      <c r="S304">
        <f t="shared" si="30"/>
        <v>7</v>
      </c>
    </row>
    <row r="305" spans="1:19" x14ac:dyDescent="0.25">
      <c r="A305" t="s">
        <v>256</v>
      </c>
      <c r="B305" t="s">
        <v>70</v>
      </c>
      <c r="C305" t="s">
        <v>404</v>
      </c>
      <c r="D305" t="s">
        <v>98</v>
      </c>
      <c r="E305">
        <v>16</v>
      </c>
      <c r="F305">
        <v>0</v>
      </c>
      <c r="G305">
        <v>0</v>
      </c>
      <c r="H305">
        <v>397</v>
      </c>
      <c r="I305">
        <v>0.40100000000000002</v>
      </c>
      <c r="J305">
        <v>133</v>
      </c>
      <c r="K305">
        <v>0.28660000000000002</v>
      </c>
      <c r="N305" t="s">
        <v>256</v>
      </c>
    </row>
    <row r="306" spans="1:19" x14ac:dyDescent="0.25">
      <c r="A306" t="s">
        <v>294</v>
      </c>
      <c r="B306" t="s">
        <v>45</v>
      </c>
      <c r="C306" t="s">
        <v>243</v>
      </c>
      <c r="D306" t="s">
        <v>16</v>
      </c>
      <c r="E306">
        <v>6</v>
      </c>
      <c r="F306">
        <v>63</v>
      </c>
      <c r="G306">
        <v>6.08E-2</v>
      </c>
      <c r="H306">
        <v>0</v>
      </c>
      <c r="I306">
        <v>0</v>
      </c>
      <c r="J306">
        <v>1</v>
      </c>
      <c r="K306">
        <v>2.0999999999999999E-3</v>
      </c>
      <c r="N306" t="s">
        <v>294</v>
      </c>
      <c r="O306" t="str">
        <f>VLOOKUP(A306,C$3:K$342,2,FALSE)</f>
        <v>G</v>
      </c>
      <c r="P306">
        <f t="shared" si="27"/>
        <v>16</v>
      </c>
      <c r="Q306">
        <f t="shared" si="28"/>
        <v>1054</v>
      </c>
      <c r="R306">
        <f t="shared" si="29"/>
        <v>0</v>
      </c>
      <c r="S306">
        <f t="shared" si="30"/>
        <v>78</v>
      </c>
    </row>
    <row r="307" spans="1:19" x14ac:dyDescent="0.25">
      <c r="C307" t="s">
        <v>271</v>
      </c>
      <c r="D307" t="s">
        <v>542</v>
      </c>
      <c r="E307">
        <v>11</v>
      </c>
      <c r="F307">
        <v>354</v>
      </c>
      <c r="G307">
        <v>0.36609999999999998</v>
      </c>
      <c r="H307">
        <v>0</v>
      </c>
      <c r="I307">
        <v>0</v>
      </c>
      <c r="J307">
        <v>35</v>
      </c>
      <c r="K307">
        <v>7.46E-2</v>
      </c>
    </row>
    <row r="308" spans="1:19" x14ac:dyDescent="0.25">
      <c r="C308" t="s">
        <v>64</v>
      </c>
      <c r="D308" t="s">
        <v>55</v>
      </c>
      <c r="E308">
        <v>13</v>
      </c>
      <c r="F308">
        <v>794</v>
      </c>
      <c r="G308">
        <v>0.77539999999999998</v>
      </c>
      <c r="H308">
        <v>0</v>
      </c>
      <c r="I308">
        <v>0</v>
      </c>
      <c r="J308">
        <v>0</v>
      </c>
      <c r="K308">
        <v>0</v>
      </c>
    </row>
    <row r="309" spans="1:19" x14ac:dyDescent="0.25">
      <c r="C309" t="s">
        <v>591</v>
      </c>
      <c r="D309" t="s">
        <v>10</v>
      </c>
      <c r="E309">
        <v>5</v>
      </c>
      <c r="F309">
        <v>0</v>
      </c>
      <c r="G309">
        <v>0</v>
      </c>
      <c r="H309">
        <v>0</v>
      </c>
      <c r="I309">
        <v>0</v>
      </c>
      <c r="J309">
        <v>92</v>
      </c>
      <c r="K309">
        <v>0.21099999999999999</v>
      </c>
    </row>
    <row r="310" spans="1:19" x14ac:dyDescent="0.25">
      <c r="C310" t="s">
        <v>591</v>
      </c>
      <c r="D310" t="s">
        <v>10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20</v>
      </c>
      <c r="K310">
        <v>4.2799999999999998E-2</v>
      </c>
    </row>
    <row r="311" spans="1:19" x14ac:dyDescent="0.25">
      <c r="C311" t="s">
        <v>381</v>
      </c>
      <c r="D311" t="s">
        <v>540</v>
      </c>
      <c r="E311">
        <v>16</v>
      </c>
      <c r="F311">
        <v>0</v>
      </c>
      <c r="G311">
        <v>0</v>
      </c>
      <c r="H311">
        <v>708</v>
      </c>
      <c r="I311">
        <v>0.63049999999999995</v>
      </c>
      <c r="J311">
        <v>171</v>
      </c>
      <c r="K311">
        <v>0.36620000000000003</v>
      </c>
    </row>
    <row r="312" spans="1:19" x14ac:dyDescent="0.25">
      <c r="C312" t="s">
        <v>328</v>
      </c>
      <c r="D312" t="s">
        <v>70</v>
      </c>
      <c r="E312">
        <v>16</v>
      </c>
      <c r="F312">
        <v>0</v>
      </c>
      <c r="G312">
        <v>0</v>
      </c>
      <c r="H312">
        <v>278</v>
      </c>
      <c r="I312">
        <v>0.26550000000000001</v>
      </c>
      <c r="J312">
        <v>82</v>
      </c>
      <c r="K312">
        <v>0.18340000000000001</v>
      </c>
    </row>
    <row r="313" spans="1:19" x14ac:dyDescent="0.25">
      <c r="C313" t="s">
        <v>425</v>
      </c>
      <c r="D313" t="s">
        <v>16</v>
      </c>
      <c r="E313">
        <v>14</v>
      </c>
      <c r="F313">
        <v>402</v>
      </c>
      <c r="G313">
        <v>0.3821</v>
      </c>
      <c r="H313">
        <v>0</v>
      </c>
      <c r="I313">
        <v>0</v>
      </c>
      <c r="J313">
        <v>0</v>
      </c>
      <c r="K313">
        <v>0</v>
      </c>
    </row>
    <row r="314" spans="1:19" x14ac:dyDescent="0.25">
      <c r="C314" t="s">
        <v>592</v>
      </c>
      <c r="D314" t="s">
        <v>540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36</v>
      </c>
      <c r="K314">
        <v>8.2600000000000007E-2</v>
      </c>
    </row>
    <row r="315" spans="1:19" x14ac:dyDescent="0.25">
      <c r="C315" t="s">
        <v>592</v>
      </c>
      <c r="D315" t="s">
        <v>540</v>
      </c>
      <c r="E315">
        <v>1</v>
      </c>
      <c r="F315">
        <v>0</v>
      </c>
      <c r="G315">
        <v>0</v>
      </c>
      <c r="H315">
        <v>1</v>
      </c>
      <c r="I315">
        <v>1E-3</v>
      </c>
      <c r="J315">
        <v>10</v>
      </c>
      <c r="K315">
        <v>2.1100000000000001E-2</v>
      </c>
    </row>
    <row r="316" spans="1:19" x14ac:dyDescent="0.25">
      <c r="C316" t="s">
        <v>71</v>
      </c>
      <c r="D316" t="s">
        <v>26</v>
      </c>
      <c r="E316">
        <v>11</v>
      </c>
      <c r="F316">
        <v>0</v>
      </c>
      <c r="G316">
        <v>0</v>
      </c>
      <c r="H316">
        <v>234</v>
      </c>
      <c r="I316">
        <v>0.2165</v>
      </c>
      <c r="J316">
        <v>120</v>
      </c>
      <c r="K316">
        <v>0.26729999999999998</v>
      </c>
    </row>
    <row r="317" spans="1:19" x14ac:dyDescent="0.25">
      <c r="C317" t="s">
        <v>239</v>
      </c>
      <c r="D317" t="s">
        <v>70</v>
      </c>
      <c r="E317">
        <v>12</v>
      </c>
      <c r="F317">
        <v>0</v>
      </c>
      <c r="G317">
        <v>0</v>
      </c>
      <c r="H317">
        <v>304</v>
      </c>
      <c r="I317">
        <v>0.28120000000000001</v>
      </c>
      <c r="J317">
        <v>0</v>
      </c>
      <c r="K317">
        <v>0</v>
      </c>
    </row>
    <row r="318" spans="1:19" x14ac:dyDescent="0.25">
      <c r="C318" t="s">
        <v>620</v>
      </c>
      <c r="D318" t="s">
        <v>540</v>
      </c>
      <c r="E318">
        <v>6</v>
      </c>
      <c r="F318">
        <v>0</v>
      </c>
      <c r="G318">
        <v>0</v>
      </c>
      <c r="H318">
        <v>136</v>
      </c>
      <c r="I318">
        <v>0.12590000000000001</v>
      </c>
      <c r="J318">
        <v>80</v>
      </c>
      <c r="K318">
        <v>0.16289999999999999</v>
      </c>
    </row>
    <row r="319" spans="1:19" x14ac:dyDescent="0.25">
      <c r="C319" t="s">
        <v>620</v>
      </c>
      <c r="D319" t="s">
        <v>540</v>
      </c>
      <c r="E319">
        <v>3</v>
      </c>
      <c r="F319">
        <v>0</v>
      </c>
      <c r="G319">
        <v>0</v>
      </c>
      <c r="H319">
        <v>5</v>
      </c>
      <c r="I319">
        <v>4.7000000000000002E-3</v>
      </c>
      <c r="J319">
        <v>60</v>
      </c>
      <c r="K319">
        <v>0.1351</v>
      </c>
    </row>
    <row r="320" spans="1:19" x14ac:dyDescent="0.25">
      <c r="C320" t="s">
        <v>367</v>
      </c>
      <c r="D320" t="s">
        <v>55</v>
      </c>
      <c r="E320">
        <v>2</v>
      </c>
      <c r="F320">
        <v>60</v>
      </c>
      <c r="G320">
        <v>5.4100000000000002E-2</v>
      </c>
      <c r="H320">
        <v>0</v>
      </c>
      <c r="I320">
        <v>0</v>
      </c>
      <c r="J320">
        <v>0</v>
      </c>
      <c r="K320">
        <v>0</v>
      </c>
    </row>
    <row r="321" spans="3:11" x14ac:dyDescent="0.25">
      <c r="C321" t="s">
        <v>407</v>
      </c>
      <c r="D321" t="s">
        <v>545</v>
      </c>
      <c r="E321">
        <v>13</v>
      </c>
      <c r="F321">
        <v>660</v>
      </c>
      <c r="G321">
        <v>0.59730000000000005</v>
      </c>
      <c r="H321">
        <v>0</v>
      </c>
      <c r="I321">
        <v>0</v>
      </c>
      <c r="J321">
        <v>29</v>
      </c>
      <c r="K321">
        <v>6.4299999999999996E-2</v>
      </c>
    </row>
    <row r="322" spans="3:11" x14ac:dyDescent="0.25">
      <c r="C322" t="s">
        <v>393</v>
      </c>
      <c r="D322" t="s">
        <v>201</v>
      </c>
      <c r="E322">
        <v>16</v>
      </c>
      <c r="F322">
        <v>360</v>
      </c>
      <c r="G322">
        <v>0.32940000000000003</v>
      </c>
      <c r="H322">
        <v>0</v>
      </c>
      <c r="I322">
        <v>0</v>
      </c>
      <c r="J322">
        <v>105</v>
      </c>
      <c r="K322">
        <v>0.2482</v>
      </c>
    </row>
    <row r="323" spans="3:11" x14ac:dyDescent="0.25">
      <c r="C323" t="s">
        <v>56</v>
      </c>
      <c r="D323" t="s">
        <v>7</v>
      </c>
      <c r="E323">
        <v>11</v>
      </c>
      <c r="F323">
        <v>0</v>
      </c>
      <c r="G323">
        <v>0</v>
      </c>
      <c r="H323">
        <v>360</v>
      </c>
      <c r="I323">
        <v>0.35020000000000001</v>
      </c>
      <c r="J323">
        <v>76</v>
      </c>
      <c r="K323">
        <v>0.16850000000000001</v>
      </c>
    </row>
    <row r="324" spans="3:11" x14ac:dyDescent="0.25">
      <c r="C324" t="s">
        <v>295</v>
      </c>
      <c r="D324" t="s">
        <v>16</v>
      </c>
      <c r="E324">
        <v>12</v>
      </c>
      <c r="F324">
        <v>358</v>
      </c>
      <c r="G324">
        <v>0.35759999999999997</v>
      </c>
      <c r="H324">
        <v>0</v>
      </c>
      <c r="I324">
        <v>0</v>
      </c>
      <c r="J324">
        <v>3</v>
      </c>
      <c r="K324">
        <v>6.6E-3</v>
      </c>
    </row>
    <row r="325" spans="3:11" x14ac:dyDescent="0.25">
      <c r="C325" t="s">
        <v>320</v>
      </c>
      <c r="D325" t="s">
        <v>540</v>
      </c>
      <c r="E325">
        <v>15</v>
      </c>
      <c r="F325">
        <v>0</v>
      </c>
      <c r="G325">
        <v>0</v>
      </c>
      <c r="H325">
        <v>579</v>
      </c>
      <c r="I325">
        <v>0.55940000000000001</v>
      </c>
      <c r="J325">
        <v>230</v>
      </c>
      <c r="K325">
        <v>0.49459999999999998</v>
      </c>
    </row>
    <row r="326" spans="3:11" x14ac:dyDescent="0.25">
      <c r="C326" t="s">
        <v>349</v>
      </c>
      <c r="D326" t="s">
        <v>540</v>
      </c>
      <c r="E326">
        <v>14</v>
      </c>
      <c r="F326">
        <v>0</v>
      </c>
      <c r="G326">
        <v>0</v>
      </c>
      <c r="H326">
        <v>60</v>
      </c>
      <c r="I326">
        <v>5.8999999999999997E-2</v>
      </c>
      <c r="J326">
        <v>246</v>
      </c>
      <c r="K326">
        <v>0.52790000000000004</v>
      </c>
    </row>
    <row r="327" spans="3:11" x14ac:dyDescent="0.25">
      <c r="C327" t="s">
        <v>85</v>
      </c>
      <c r="D327" t="s">
        <v>13</v>
      </c>
      <c r="E327">
        <v>15</v>
      </c>
      <c r="F327">
        <v>6</v>
      </c>
      <c r="G327">
        <v>5.1000000000000004E-3</v>
      </c>
      <c r="H327">
        <v>0</v>
      </c>
      <c r="I327">
        <v>0</v>
      </c>
      <c r="J327">
        <v>289</v>
      </c>
      <c r="K327">
        <v>0.55679999999999996</v>
      </c>
    </row>
    <row r="328" spans="3:11" x14ac:dyDescent="0.25">
      <c r="C328" t="s">
        <v>709</v>
      </c>
      <c r="D328" t="s">
        <v>2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9.2999999999999992E-3</v>
      </c>
    </row>
    <row r="329" spans="3:11" x14ac:dyDescent="0.25">
      <c r="C329" t="s">
        <v>709</v>
      </c>
      <c r="D329" t="s">
        <v>2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11</v>
      </c>
      <c r="K329">
        <v>2.52E-2</v>
      </c>
    </row>
    <row r="330" spans="3:11" x14ac:dyDescent="0.25">
      <c r="C330" t="s">
        <v>324</v>
      </c>
      <c r="D330" t="s">
        <v>13</v>
      </c>
      <c r="E330">
        <v>7</v>
      </c>
      <c r="F330">
        <v>89</v>
      </c>
      <c r="G330">
        <v>8.4199999999999997E-2</v>
      </c>
      <c r="H330">
        <v>0</v>
      </c>
      <c r="I330">
        <v>0</v>
      </c>
      <c r="J330">
        <v>66</v>
      </c>
      <c r="K330">
        <v>0.14829999999999999</v>
      </c>
    </row>
    <row r="331" spans="3:11" x14ac:dyDescent="0.25">
      <c r="C331" t="s">
        <v>391</v>
      </c>
      <c r="D331" t="s">
        <v>7</v>
      </c>
      <c r="E331">
        <v>9</v>
      </c>
      <c r="F331">
        <v>0</v>
      </c>
      <c r="G331">
        <v>0</v>
      </c>
      <c r="H331">
        <v>11</v>
      </c>
      <c r="I331">
        <v>1.03E-2</v>
      </c>
      <c r="J331">
        <v>164</v>
      </c>
      <c r="K331">
        <v>0.36940000000000001</v>
      </c>
    </row>
    <row r="332" spans="3:11" x14ac:dyDescent="0.25">
      <c r="C332" t="s">
        <v>244</v>
      </c>
      <c r="D332" t="s">
        <v>112</v>
      </c>
      <c r="E332">
        <v>2</v>
      </c>
      <c r="F332">
        <v>25</v>
      </c>
      <c r="G332">
        <v>2.2499999999999999E-2</v>
      </c>
      <c r="H332">
        <v>0</v>
      </c>
      <c r="I332">
        <v>0</v>
      </c>
      <c r="J332">
        <v>29</v>
      </c>
      <c r="K332">
        <v>6.25E-2</v>
      </c>
    </row>
    <row r="333" spans="3:11" x14ac:dyDescent="0.25">
      <c r="C333" t="s">
        <v>357</v>
      </c>
      <c r="D333" t="s">
        <v>201</v>
      </c>
      <c r="E333">
        <v>16</v>
      </c>
      <c r="F333">
        <v>1035</v>
      </c>
      <c r="G333">
        <v>0.91759999999999997</v>
      </c>
      <c r="H333">
        <v>0</v>
      </c>
      <c r="I333">
        <v>0</v>
      </c>
      <c r="J333">
        <v>60</v>
      </c>
      <c r="K333">
        <v>0.1268</v>
      </c>
    </row>
    <row r="334" spans="3:11" x14ac:dyDescent="0.25">
      <c r="C334" t="s">
        <v>96</v>
      </c>
      <c r="D334" t="s">
        <v>98</v>
      </c>
      <c r="E334">
        <v>7</v>
      </c>
      <c r="F334">
        <v>0</v>
      </c>
      <c r="G334">
        <v>0</v>
      </c>
      <c r="H334">
        <v>62</v>
      </c>
      <c r="I334">
        <v>5.5199999999999999E-2</v>
      </c>
      <c r="J334">
        <v>26</v>
      </c>
      <c r="K334">
        <v>5.7299999999999997E-2</v>
      </c>
    </row>
    <row r="335" spans="3:11" x14ac:dyDescent="0.25">
      <c r="C335" t="s">
        <v>392</v>
      </c>
      <c r="D335" t="s">
        <v>70</v>
      </c>
      <c r="E335">
        <v>15</v>
      </c>
      <c r="F335">
        <v>0</v>
      </c>
      <c r="G335">
        <v>0</v>
      </c>
      <c r="H335">
        <v>458</v>
      </c>
      <c r="I335">
        <v>0.43909999999999999</v>
      </c>
      <c r="J335">
        <v>41</v>
      </c>
      <c r="K335">
        <v>9.4E-2</v>
      </c>
    </row>
    <row r="336" spans="3:11" x14ac:dyDescent="0.25">
      <c r="C336" t="s">
        <v>390</v>
      </c>
      <c r="D336" t="s">
        <v>545</v>
      </c>
      <c r="E336">
        <v>13</v>
      </c>
      <c r="F336">
        <v>128</v>
      </c>
      <c r="G336">
        <v>0.1153</v>
      </c>
      <c r="H336">
        <v>0</v>
      </c>
      <c r="I336">
        <v>0</v>
      </c>
      <c r="J336">
        <v>64</v>
      </c>
      <c r="K336">
        <v>0.13819999999999999</v>
      </c>
    </row>
    <row r="337" spans="3:11" x14ac:dyDescent="0.25">
      <c r="C337" t="s">
        <v>609</v>
      </c>
      <c r="D337" t="s">
        <v>540</v>
      </c>
      <c r="E337">
        <v>4</v>
      </c>
      <c r="F337">
        <v>0</v>
      </c>
      <c r="G337">
        <v>0</v>
      </c>
      <c r="H337">
        <v>0</v>
      </c>
      <c r="I337">
        <v>0</v>
      </c>
      <c r="J337">
        <v>77</v>
      </c>
      <c r="K337">
        <v>0.16489999999999999</v>
      </c>
    </row>
    <row r="338" spans="3:11" x14ac:dyDescent="0.25">
      <c r="C338" t="s">
        <v>609</v>
      </c>
      <c r="D338" t="s">
        <v>540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17</v>
      </c>
      <c r="K338">
        <v>3.6700000000000003E-2</v>
      </c>
    </row>
    <row r="339" spans="3:11" x14ac:dyDescent="0.25">
      <c r="C339" t="s">
        <v>174</v>
      </c>
      <c r="D339" t="s">
        <v>545</v>
      </c>
      <c r="E339">
        <v>16</v>
      </c>
      <c r="F339">
        <v>997</v>
      </c>
      <c r="G339">
        <v>0.99009999999999998</v>
      </c>
      <c r="H339">
        <v>0</v>
      </c>
      <c r="I339">
        <v>0</v>
      </c>
      <c r="J339">
        <v>68</v>
      </c>
      <c r="K339">
        <v>0.15529999999999999</v>
      </c>
    </row>
    <row r="340" spans="3:11" x14ac:dyDescent="0.25">
      <c r="C340" t="s">
        <v>306</v>
      </c>
      <c r="D340" t="s">
        <v>55</v>
      </c>
      <c r="E340">
        <v>7</v>
      </c>
      <c r="F340">
        <v>306</v>
      </c>
      <c r="G340">
        <v>0.31640000000000001</v>
      </c>
      <c r="H340">
        <v>0</v>
      </c>
      <c r="I340">
        <v>0</v>
      </c>
      <c r="J340">
        <v>0</v>
      </c>
      <c r="K340">
        <v>0</v>
      </c>
    </row>
    <row r="341" spans="3:11" x14ac:dyDescent="0.25">
      <c r="C341" t="s">
        <v>312</v>
      </c>
      <c r="D341" t="s">
        <v>98</v>
      </c>
      <c r="E341">
        <v>8</v>
      </c>
      <c r="F341">
        <v>0</v>
      </c>
      <c r="G341">
        <v>0</v>
      </c>
      <c r="H341">
        <v>93</v>
      </c>
      <c r="I341">
        <v>8.5300000000000001E-2</v>
      </c>
      <c r="J341">
        <v>7</v>
      </c>
      <c r="K341">
        <v>1.4999999999999999E-2</v>
      </c>
    </row>
    <row r="342" spans="3:11" x14ac:dyDescent="0.25">
      <c r="C342" t="s">
        <v>294</v>
      </c>
      <c r="D342" t="s">
        <v>545</v>
      </c>
      <c r="E342">
        <v>16</v>
      </c>
      <c r="F342">
        <v>1054</v>
      </c>
      <c r="G342">
        <v>0.99429999999999996</v>
      </c>
      <c r="H342">
        <v>0</v>
      </c>
      <c r="I342">
        <v>0</v>
      </c>
      <c r="J342">
        <v>78</v>
      </c>
      <c r="K342">
        <v>0.17449999999999999</v>
      </c>
    </row>
  </sheetData>
  <sortState ref="C3:K2021">
    <sortCondition ref="C3"/>
  </sortState>
  <conditionalFormatting sqref="N1:N1048576">
    <cfRule type="duplicateValues" dxfId="18" priority="3"/>
  </conditionalFormatting>
  <conditionalFormatting sqref="N1:N1048576">
    <cfRule type="duplicateValues" dxfId="17" priority="2"/>
  </conditionalFormatting>
  <conditionalFormatting sqref="C1:C1048576">
    <cfRule type="duplicateValues" dxfId="16" priority="1"/>
  </conditionalFormatting>
  <hyperlinks>
    <hyperlink ref="AC126" r:id="rId1"/>
  </hyperlinks>
  <pageMargins left="0.7" right="0.7" top="0.75" bottom="0.75" header="0.3" footer="0.3"/>
  <pageSetup orientation="portrait" horizontalDpi="1200" verticalDpi="12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3"/>
  <sheetViews>
    <sheetView topLeftCell="A255" zoomScale="70" zoomScaleNormal="70" workbookViewId="0">
      <selection activeCell="O3" sqref="O3:R306"/>
    </sheetView>
  </sheetViews>
  <sheetFormatPr defaultRowHeight="15" x14ac:dyDescent="0.25"/>
  <cols>
    <col min="1" max="1" width="22.28515625" bestFit="1" customWidth="1"/>
    <col min="2" max="2" width="4.42578125" bestFit="1" customWidth="1"/>
    <col min="3" max="3" width="28.5703125" bestFit="1" customWidth="1"/>
    <col min="4" max="4" width="7.140625" bestFit="1" customWidth="1"/>
    <col min="7" max="7" width="9.140625" style="16"/>
    <col min="9" max="9" width="9.140625" style="16"/>
    <col min="11" max="11" width="9.140625" style="16"/>
    <col min="13" max="13" width="22.28515625" bestFit="1" customWidth="1"/>
    <col min="32" max="32" width="28.5703125" bestFit="1" customWidth="1"/>
  </cols>
  <sheetData>
    <row r="1" spans="1:32" x14ac:dyDescent="0.25">
      <c r="F1" t="s">
        <v>534</v>
      </c>
      <c r="H1" t="s">
        <v>535</v>
      </c>
      <c r="J1" t="s">
        <v>536</v>
      </c>
      <c r="P1" t="s">
        <v>534</v>
      </c>
      <c r="Q1" t="s">
        <v>535</v>
      </c>
      <c r="R1" t="s">
        <v>536</v>
      </c>
      <c r="AF1" t="s">
        <v>762</v>
      </c>
    </row>
    <row r="2" spans="1:32" x14ac:dyDescent="0.25">
      <c r="A2" t="s">
        <v>734</v>
      </c>
      <c r="B2" t="s">
        <v>463</v>
      </c>
      <c r="C2" t="s">
        <v>806</v>
      </c>
      <c r="D2" t="s">
        <v>463</v>
      </c>
      <c r="E2" t="s">
        <v>531</v>
      </c>
      <c r="F2" t="s">
        <v>537</v>
      </c>
      <c r="G2" s="16" t="s">
        <v>538</v>
      </c>
      <c r="H2" t="s">
        <v>537</v>
      </c>
      <c r="I2" s="16" t="s">
        <v>538</v>
      </c>
      <c r="J2" t="s">
        <v>537</v>
      </c>
      <c r="K2" s="16" t="s">
        <v>538</v>
      </c>
      <c r="M2" t="s">
        <v>734</v>
      </c>
      <c r="N2" t="s">
        <v>463</v>
      </c>
      <c r="O2" t="s">
        <v>531</v>
      </c>
      <c r="P2" t="s">
        <v>537</v>
      </c>
      <c r="Q2" t="s">
        <v>537</v>
      </c>
      <c r="R2" t="s">
        <v>537</v>
      </c>
      <c r="AF2" t="s">
        <v>762</v>
      </c>
    </row>
    <row r="3" spans="1:32" x14ac:dyDescent="0.25">
      <c r="A3" t="s">
        <v>270</v>
      </c>
      <c r="B3" t="s">
        <v>13</v>
      </c>
      <c r="C3" t="s">
        <v>762</v>
      </c>
      <c r="D3" t="s">
        <v>70</v>
      </c>
      <c r="E3">
        <v>1</v>
      </c>
      <c r="F3">
        <v>0</v>
      </c>
      <c r="G3" s="16">
        <v>0</v>
      </c>
      <c r="H3">
        <v>11</v>
      </c>
      <c r="I3" s="16">
        <v>9.4999999999999998E-3</v>
      </c>
      <c r="J3">
        <v>9</v>
      </c>
      <c r="K3" s="16">
        <v>1.9599999999999999E-2</v>
      </c>
      <c r="M3" t="s">
        <v>270</v>
      </c>
      <c r="AF3" t="s">
        <v>727</v>
      </c>
    </row>
    <row r="4" spans="1:32" x14ac:dyDescent="0.25">
      <c r="A4" t="s">
        <v>301</v>
      </c>
      <c r="B4" t="s">
        <v>55</v>
      </c>
      <c r="C4" t="s">
        <v>762</v>
      </c>
      <c r="D4" t="s">
        <v>70</v>
      </c>
      <c r="E4">
        <v>2</v>
      </c>
      <c r="F4">
        <v>0</v>
      </c>
      <c r="G4" s="16">
        <v>0</v>
      </c>
      <c r="H4">
        <v>17</v>
      </c>
      <c r="I4" s="16">
        <v>1.7100000000000001E-2</v>
      </c>
      <c r="J4">
        <v>3</v>
      </c>
      <c r="K4" s="16">
        <v>6.7000000000000002E-3</v>
      </c>
      <c r="M4" t="s">
        <v>301</v>
      </c>
      <c r="N4" t="str">
        <f t="shared" ref="N4:N67" si="0">VLOOKUP(A4,C$3:K$363,2,FALSE)</f>
        <v>QB</v>
      </c>
      <c r="O4">
        <f t="shared" ref="O4:O67" si="1">VLOOKUP(A4,C$3:K$363,3,FALSE)</f>
        <v>7</v>
      </c>
      <c r="P4">
        <f t="shared" ref="P4:P67" si="2">VLOOKUP(A4,C$3:K$363,4,FALSE)</f>
        <v>257</v>
      </c>
      <c r="Q4">
        <f t="shared" ref="Q4:Q67" si="3">VLOOKUP(A4,C$3:K$363,6,FALSE)</f>
        <v>0</v>
      </c>
      <c r="R4">
        <f t="shared" ref="R4:R67" si="4">VLOOKUP(A4,C$3:K$363,8,FALSE)</f>
        <v>0</v>
      </c>
      <c r="AF4" t="s">
        <v>727</v>
      </c>
    </row>
    <row r="5" spans="1:32" x14ac:dyDescent="0.25">
      <c r="A5" t="s">
        <v>131</v>
      </c>
      <c r="B5" t="s">
        <v>70</v>
      </c>
      <c r="C5" t="s">
        <v>301</v>
      </c>
      <c r="D5" t="s">
        <v>55</v>
      </c>
      <c r="E5">
        <v>7</v>
      </c>
      <c r="F5">
        <v>257</v>
      </c>
      <c r="G5" s="16">
        <v>0.24360000000000001</v>
      </c>
      <c r="H5">
        <v>0</v>
      </c>
      <c r="I5" s="16">
        <v>0</v>
      </c>
      <c r="J5">
        <v>0</v>
      </c>
      <c r="K5" s="16">
        <v>0</v>
      </c>
      <c r="M5" t="s">
        <v>131</v>
      </c>
      <c r="N5" t="str">
        <f t="shared" si="0"/>
        <v>DT</v>
      </c>
      <c r="O5">
        <f t="shared" si="1"/>
        <v>16</v>
      </c>
      <c r="P5">
        <f t="shared" si="2"/>
        <v>0</v>
      </c>
      <c r="Q5">
        <f t="shared" si="3"/>
        <v>915</v>
      </c>
      <c r="R5">
        <f t="shared" si="4"/>
        <v>76</v>
      </c>
      <c r="AF5" t="s">
        <v>727</v>
      </c>
    </row>
    <row r="6" spans="1:32" x14ac:dyDescent="0.25">
      <c r="A6" t="s">
        <v>279</v>
      </c>
      <c r="B6" t="s">
        <v>98</v>
      </c>
      <c r="C6" t="s">
        <v>131</v>
      </c>
      <c r="D6" t="s">
        <v>70</v>
      </c>
      <c r="E6">
        <v>16</v>
      </c>
      <c r="F6">
        <v>0</v>
      </c>
      <c r="G6" s="16">
        <v>0</v>
      </c>
      <c r="H6">
        <v>915</v>
      </c>
      <c r="I6" s="16">
        <v>0.79079999999999995</v>
      </c>
      <c r="J6">
        <v>76</v>
      </c>
      <c r="K6" s="16">
        <v>0.1641</v>
      </c>
      <c r="M6" t="s">
        <v>279</v>
      </c>
      <c r="N6" t="str">
        <f t="shared" si="0"/>
        <v>LB</v>
      </c>
      <c r="O6">
        <f t="shared" si="1"/>
        <v>14</v>
      </c>
      <c r="P6">
        <f t="shared" si="2"/>
        <v>0</v>
      </c>
      <c r="Q6">
        <f t="shared" si="3"/>
        <v>793</v>
      </c>
      <c r="R6">
        <f t="shared" si="4"/>
        <v>62</v>
      </c>
      <c r="AF6" t="s">
        <v>686</v>
      </c>
    </row>
    <row r="7" spans="1:32" x14ac:dyDescent="0.25">
      <c r="A7" t="s">
        <v>218</v>
      </c>
      <c r="B7" t="s">
        <v>23</v>
      </c>
      <c r="C7" t="s">
        <v>279</v>
      </c>
      <c r="D7" t="s">
        <v>540</v>
      </c>
      <c r="E7">
        <v>14</v>
      </c>
      <c r="F7">
        <v>0</v>
      </c>
      <c r="G7" s="16">
        <v>0</v>
      </c>
      <c r="H7">
        <v>793</v>
      </c>
      <c r="I7" s="16">
        <v>0.69679999999999997</v>
      </c>
      <c r="J7">
        <v>62</v>
      </c>
      <c r="K7" s="16">
        <v>0.1384</v>
      </c>
      <c r="M7" t="s">
        <v>218</v>
      </c>
      <c r="AF7" t="s">
        <v>686</v>
      </c>
    </row>
    <row r="8" spans="1:32" x14ac:dyDescent="0.25">
      <c r="A8" t="s">
        <v>127</v>
      </c>
      <c r="B8" t="s">
        <v>7</v>
      </c>
      <c r="C8" t="s">
        <v>727</v>
      </c>
      <c r="D8" t="s">
        <v>570</v>
      </c>
      <c r="E8">
        <v>3</v>
      </c>
      <c r="F8">
        <v>0</v>
      </c>
      <c r="G8" s="16">
        <v>0</v>
      </c>
      <c r="H8">
        <v>0</v>
      </c>
      <c r="I8" s="16">
        <v>0</v>
      </c>
      <c r="J8">
        <v>49</v>
      </c>
      <c r="K8" s="16">
        <v>0.1017</v>
      </c>
      <c r="M8" t="s">
        <v>127</v>
      </c>
      <c r="AF8" t="s">
        <v>593</v>
      </c>
    </row>
    <row r="9" spans="1:32" x14ac:dyDescent="0.25">
      <c r="A9" t="s">
        <v>435</v>
      </c>
      <c r="B9" t="s">
        <v>2</v>
      </c>
      <c r="C9" t="s">
        <v>727</v>
      </c>
      <c r="D9" t="s">
        <v>570</v>
      </c>
      <c r="E9">
        <v>2</v>
      </c>
      <c r="F9">
        <v>0</v>
      </c>
      <c r="G9" s="16">
        <v>0</v>
      </c>
      <c r="H9">
        <v>1</v>
      </c>
      <c r="I9" s="16">
        <v>8.9999999999999998E-4</v>
      </c>
      <c r="J9">
        <v>47</v>
      </c>
      <c r="K9" s="16">
        <v>0.10059999999999999</v>
      </c>
      <c r="M9" t="s">
        <v>435</v>
      </c>
      <c r="N9" t="str">
        <f t="shared" si="0"/>
        <v>WR</v>
      </c>
      <c r="O9">
        <f t="shared" si="1"/>
        <v>14</v>
      </c>
      <c r="P9">
        <f t="shared" si="2"/>
        <v>655</v>
      </c>
      <c r="Q9">
        <f t="shared" si="3"/>
        <v>0</v>
      </c>
      <c r="R9">
        <f t="shared" si="4"/>
        <v>28</v>
      </c>
      <c r="AF9" t="s">
        <v>593</v>
      </c>
    </row>
    <row r="10" spans="1:32" x14ac:dyDescent="0.25">
      <c r="A10" t="s">
        <v>46</v>
      </c>
      <c r="B10" t="s">
        <v>16</v>
      </c>
      <c r="C10" t="s">
        <v>727</v>
      </c>
      <c r="D10" t="s">
        <v>570</v>
      </c>
      <c r="E10">
        <v>1</v>
      </c>
      <c r="F10">
        <v>0</v>
      </c>
      <c r="G10" s="16">
        <v>0</v>
      </c>
      <c r="H10">
        <v>0</v>
      </c>
      <c r="I10" s="16">
        <v>0</v>
      </c>
      <c r="J10">
        <v>12</v>
      </c>
      <c r="K10" s="16">
        <v>2.7E-2</v>
      </c>
      <c r="M10" t="s">
        <v>46</v>
      </c>
      <c r="N10" t="str">
        <f t="shared" si="0"/>
        <v>RB</v>
      </c>
      <c r="O10">
        <f t="shared" si="1"/>
        <v>15</v>
      </c>
      <c r="P10">
        <f t="shared" si="2"/>
        <v>368</v>
      </c>
      <c r="Q10">
        <f t="shared" si="3"/>
        <v>0</v>
      </c>
      <c r="R10">
        <f t="shared" si="4"/>
        <v>178</v>
      </c>
      <c r="AF10" t="s">
        <v>770</v>
      </c>
    </row>
    <row r="11" spans="1:32" x14ac:dyDescent="0.25">
      <c r="A11" t="s">
        <v>221</v>
      </c>
      <c r="B11" t="s">
        <v>2</v>
      </c>
      <c r="C11" t="s">
        <v>686</v>
      </c>
      <c r="D11" t="s">
        <v>98</v>
      </c>
      <c r="E11">
        <v>13</v>
      </c>
      <c r="F11">
        <v>0</v>
      </c>
      <c r="G11" s="16">
        <v>0</v>
      </c>
      <c r="H11">
        <v>301</v>
      </c>
      <c r="I11" s="16">
        <v>0.27560000000000001</v>
      </c>
      <c r="J11">
        <v>17</v>
      </c>
      <c r="K11" s="16">
        <v>3.4599999999999999E-2</v>
      </c>
      <c r="M11" t="s">
        <v>221</v>
      </c>
      <c r="N11" t="str">
        <f t="shared" si="0"/>
        <v>WR</v>
      </c>
      <c r="O11">
        <f t="shared" si="1"/>
        <v>15</v>
      </c>
      <c r="P11">
        <f t="shared" si="2"/>
        <v>865</v>
      </c>
      <c r="Q11">
        <f t="shared" si="3"/>
        <v>0</v>
      </c>
      <c r="R11">
        <f t="shared" si="4"/>
        <v>4</v>
      </c>
      <c r="AF11" t="s">
        <v>770</v>
      </c>
    </row>
    <row r="12" spans="1:32" x14ac:dyDescent="0.25">
      <c r="A12" t="s">
        <v>359</v>
      </c>
      <c r="B12" t="s">
        <v>2</v>
      </c>
      <c r="C12" t="s">
        <v>686</v>
      </c>
      <c r="D12" t="s">
        <v>98</v>
      </c>
      <c r="E12">
        <v>3</v>
      </c>
      <c r="F12">
        <v>0</v>
      </c>
      <c r="G12" s="16">
        <v>0</v>
      </c>
      <c r="H12">
        <v>98</v>
      </c>
      <c r="I12" s="16">
        <v>9.2100000000000001E-2</v>
      </c>
      <c r="J12">
        <v>16</v>
      </c>
      <c r="K12" s="16">
        <v>3.4299999999999997E-2</v>
      </c>
      <c r="M12" t="s">
        <v>359</v>
      </c>
      <c r="N12" t="str">
        <f t="shared" si="0"/>
        <v>WR</v>
      </c>
      <c r="O12">
        <f t="shared" si="1"/>
        <v>16</v>
      </c>
      <c r="P12">
        <f t="shared" si="2"/>
        <v>983</v>
      </c>
      <c r="Q12">
        <f t="shared" si="3"/>
        <v>0</v>
      </c>
      <c r="R12">
        <f t="shared" si="4"/>
        <v>4</v>
      </c>
      <c r="AF12" t="s">
        <v>752</v>
      </c>
    </row>
    <row r="13" spans="1:32" x14ac:dyDescent="0.25">
      <c r="A13" t="s">
        <v>197</v>
      </c>
      <c r="B13" t="s">
        <v>10</v>
      </c>
      <c r="C13" t="s">
        <v>435</v>
      </c>
      <c r="D13" t="s">
        <v>2</v>
      </c>
      <c r="E13">
        <v>14</v>
      </c>
      <c r="F13">
        <v>655</v>
      </c>
      <c r="G13" s="16">
        <v>0.65369999999999995</v>
      </c>
      <c r="H13">
        <v>0</v>
      </c>
      <c r="I13" s="16">
        <v>0</v>
      </c>
      <c r="J13">
        <v>28</v>
      </c>
      <c r="K13" s="16">
        <v>6.2799999999999995E-2</v>
      </c>
      <c r="M13" t="s">
        <v>197</v>
      </c>
      <c r="N13" t="str">
        <f t="shared" si="0"/>
        <v>SS</v>
      </c>
      <c r="O13">
        <f t="shared" si="1"/>
        <v>16</v>
      </c>
      <c r="P13">
        <f t="shared" si="2"/>
        <v>0</v>
      </c>
      <c r="Q13">
        <f t="shared" si="3"/>
        <v>724</v>
      </c>
      <c r="R13">
        <f t="shared" si="4"/>
        <v>163</v>
      </c>
      <c r="AF13" t="s">
        <v>752</v>
      </c>
    </row>
    <row r="14" spans="1:32" x14ac:dyDescent="0.25">
      <c r="A14" t="s">
        <v>431</v>
      </c>
      <c r="B14" t="s">
        <v>16</v>
      </c>
      <c r="C14" t="s">
        <v>593</v>
      </c>
      <c r="D14" t="s">
        <v>55</v>
      </c>
      <c r="E14">
        <v>16</v>
      </c>
      <c r="F14">
        <v>989</v>
      </c>
      <c r="G14" s="16">
        <v>0.98699999999999999</v>
      </c>
      <c r="H14">
        <v>0</v>
      </c>
      <c r="I14" s="16">
        <v>0</v>
      </c>
      <c r="J14">
        <v>0</v>
      </c>
      <c r="K14" s="16">
        <v>0</v>
      </c>
      <c r="M14" t="s">
        <v>431</v>
      </c>
      <c r="N14" t="str">
        <f t="shared" si="0"/>
        <v>RB</v>
      </c>
      <c r="O14">
        <f t="shared" si="1"/>
        <v>16</v>
      </c>
      <c r="P14">
        <f t="shared" si="2"/>
        <v>157</v>
      </c>
      <c r="Q14">
        <f t="shared" si="3"/>
        <v>1</v>
      </c>
      <c r="R14">
        <f t="shared" si="4"/>
        <v>190</v>
      </c>
      <c r="AF14" t="s">
        <v>579</v>
      </c>
    </row>
    <row r="15" spans="1:32" x14ac:dyDescent="0.25">
      <c r="A15" t="s">
        <v>27</v>
      </c>
      <c r="B15" t="s">
        <v>23</v>
      </c>
      <c r="C15" t="s">
        <v>593</v>
      </c>
      <c r="D15" t="s">
        <v>13</v>
      </c>
      <c r="E15">
        <v>3</v>
      </c>
      <c r="F15">
        <v>71</v>
      </c>
      <c r="G15" s="16">
        <v>6.6400000000000001E-2</v>
      </c>
      <c r="H15">
        <v>0</v>
      </c>
      <c r="I15" s="16">
        <v>0</v>
      </c>
      <c r="J15">
        <v>27</v>
      </c>
      <c r="K15" s="16">
        <v>5.9299999999999999E-2</v>
      </c>
      <c r="M15" t="s">
        <v>27</v>
      </c>
      <c r="N15" t="str">
        <f t="shared" si="0"/>
        <v>LB</v>
      </c>
      <c r="O15">
        <f t="shared" si="1"/>
        <v>14</v>
      </c>
      <c r="P15">
        <f t="shared" si="2"/>
        <v>0</v>
      </c>
      <c r="Q15">
        <f t="shared" si="3"/>
        <v>827</v>
      </c>
      <c r="R15">
        <f t="shared" si="4"/>
        <v>51</v>
      </c>
      <c r="AF15" t="s">
        <v>579</v>
      </c>
    </row>
    <row r="16" spans="1:32" x14ac:dyDescent="0.25">
      <c r="A16" t="s">
        <v>122</v>
      </c>
      <c r="B16" t="s">
        <v>2</v>
      </c>
      <c r="C16" t="s">
        <v>46</v>
      </c>
      <c r="D16" t="s">
        <v>16</v>
      </c>
      <c r="E16">
        <v>15</v>
      </c>
      <c r="F16">
        <v>368</v>
      </c>
      <c r="G16" s="16">
        <v>0.3105</v>
      </c>
      <c r="H16">
        <v>0</v>
      </c>
      <c r="I16" s="16">
        <v>0</v>
      </c>
      <c r="J16">
        <v>178</v>
      </c>
      <c r="K16" s="16">
        <v>0.37469999999999998</v>
      </c>
      <c r="M16" t="s">
        <v>122</v>
      </c>
      <c r="AF16" t="s">
        <v>580</v>
      </c>
    </row>
    <row r="17" spans="1:32" x14ac:dyDescent="0.25">
      <c r="A17" t="s">
        <v>215</v>
      </c>
      <c r="B17" t="s">
        <v>23</v>
      </c>
      <c r="C17" t="s">
        <v>221</v>
      </c>
      <c r="D17" t="s">
        <v>2</v>
      </c>
      <c r="E17">
        <v>15</v>
      </c>
      <c r="F17">
        <v>865</v>
      </c>
      <c r="G17" s="16">
        <v>0.81759999999999999</v>
      </c>
      <c r="H17">
        <v>0</v>
      </c>
      <c r="I17" s="16">
        <v>0</v>
      </c>
      <c r="J17">
        <v>4</v>
      </c>
      <c r="K17" s="16">
        <v>8.0999999999999996E-3</v>
      </c>
      <c r="M17" t="s">
        <v>215</v>
      </c>
      <c r="N17" t="str">
        <f t="shared" si="0"/>
        <v>LB</v>
      </c>
      <c r="O17">
        <f t="shared" si="1"/>
        <v>16</v>
      </c>
      <c r="P17">
        <f t="shared" si="2"/>
        <v>0</v>
      </c>
      <c r="Q17">
        <f t="shared" si="3"/>
        <v>538</v>
      </c>
      <c r="R17">
        <f t="shared" si="4"/>
        <v>118</v>
      </c>
      <c r="AF17" t="s">
        <v>580</v>
      </c>
    </row>
    <row r="18" spans="1:32" x14ac:dyDescent="0.25">
      <c r="A18" t="s">
        <v>240</v>
      </c>
      <c r="B18" t="s">
        <v>70</v>
      </c>
      <c r="C18" t="s">
        <v>359</v>
      </c>
      <c r="D18" t="s">
        <v>2</v>
      </c>
      <c r="E18">
        <v>16</v>
      </c>
      <c r="F18">
        <v>983</v>
      </c>
      <c r="G18" s="16">
        <v>0.92910000000000004</v>
      </c>
      <c r="H18">
        <v>0</v>
      </c>
      <c r="I18" s="16">
        <v>0</v>
      </c>
      <c r="J18">
        <v>4</v>
      </c>
      <c r="K18" s="16">
        <v>8.0999999999999996E-3</v>
      </c>
      <c r="M18" t="s">
        <v>240</v>
      </c>
      <c r="AF18" t="s">
        <v>610</v>
      </c>
    </row>
    <row r="19" spans="1:32" x14ac:dyDescent="0.25">
      <c r="A19" t="s">
        <v>154</v>
      </c>
      <c r="B19" t="s">
        <v>10</v>
      </c>
      <c r="C19" t="s">
        <v>197</v>
      </c>
      <c r="D19" t="s">
        <v>7</v>
      </c>
      <c r="E19">
        <v>16</v>
      </c>
      <c r="F19">
        <v>0</v>
      </c>
      <c r="G19" s="16">
        <v>0</v>
      </c>
      <c r="H19">
        <v>724</v>
      </c>
      <c r="I19" s="16">
        <v>0.69350000000000001</v>
      </c>
      <c r="J19">
        <v>163</v>
      </c>
      <c r="K19" s="16">
        <v>0.34320000000000001</v>
      </c>
      <c r="M19" t="s">
        <v>154</v>
      </c>
      <c r="N19" t="str">
        <f t="shared" si="0"/>
        <v>FS</v>
      </c>
      <c r="O19">
        <f t="shared" si="1"/>
        <v>12</v>
      </c>
      <c r="P19">
        <f t="shared" si="2"/>
        <v>0</v>
      </c>
      <c r="Q19">
        <f t="shared" si="3"/>
        <v>140</v>
      </c>
      <c r="R19">
        <f t="shared" si="4"/>
        <v>134</v>
      </c>
      <c r="AF19" t="s">
        <v>610</v>
      </c>
    </row>
    <row r="20" spans="1:32" x14ac:dyDescent="0.25">
      <c r="A20" t="s">
        <v>14</v>
      </c>
      <c r="B20" t="s">
        <v>16</v>
      </c>
      <c r="C20" t="s">
        <v>431</v>
      </c>
      <c r="D20" t="s">
        <v>16</v>
      </c>
      <c r="E20">
        <v>16</v>
      </c>
      <c r="F20">
        <v>157</v>
      </c>
      <c r="G20" s="16">
        <v>0.1409</v>
      </c>
      <c r="H20">
        <v>1</v>
      </c>
      <c r="I20" s="16">
        <v>8.9999999999999998E-4</v>
      </c>
      <c r="J20">
        <v>190</v>
      </c>
      <c r="K20" s="16">
        <v>0.38150000000000001</v>
      </c>
      <c r="M20" t="s">
        <v>14</v>
      </c>
      <c r="N20" t="str">
        <f t="shared" si="0"/>
        <v>RB</v>
      </c>
      <c r="O20">
        <f t="shared" si="1"/>
        <v>14</v>
      </c>
      <c r="P20">
        <f t="shared" si="2"/>
        <v>422</v>
      </c>
      <c r="Q20">
        <f t="shared" si="3"/>
        <v>0</v>
      </c>
      <c r="R20">
        <f t="shared" si="4"/>
        <v>105</v>
      </c>
      <c r="AF20" t="s">
        <v>555</v>
      </c>
    </row>
    <row r="21" spans="1:32" x14ac:dyDescent="0.25">
      <c r="A21" t="s">
        <v>353</v>
      </c>
      <c r="B21" t="s">
        <v>45</v>
      </c>
      <c r="C21" t="s">
        <v>27</v>
      </c>
      <c r="D21" t="s">
        <v>540</v>
      </c>
      <c r="E21">
        <v>14</v>
      </c>
      <c r="F21">
        <v>0</v>
      </c>
      <c r="G21" s="16">
        <v>0</v>
      </c>
      <c r="H21">
        <v>827</v>
      </c>
      <c r="I21" s="16">
        <v>0.77070000000000005</v>
      </c>
      <c r="J21">
        <v>51</v>
      </c>
      <c r="K21" s="16">
        <v>0.1162</v>
      </c>
      <c r="M21" t="s">
        <v>353</v>
      </c>
      <c r="AF21" t="s">
        <v>555</v>
      </c>
    </row>
    <row r="22" spans="1:32" x14ac:dyDescent="0.25">
      <c r="A22" t="s">
        <v>281</v>
      </c>
      <c r="B22" t="s">
        <v>13</v>
      </c>
      <c r="C22" t="s">
        <v>215</v>
      </c>
      <c r="D22" t="s">
        <v>540</v>
      </c>
      <c r="E22">
        <v>16</v>
      </c>
      <c r="F22">
        <v>0</v>
      </c>
      <c r="G22" s="16">
        <v>0</v>
      </c>
      <c r="H22">
        <v>538</v>
      </c>
      <c r="I22" s="16">
        <v>0.50949999999999995</v>
      </c>
      <c r="J22">
        <v>118</v>
      </c>
      <c r="K22" s="16">
        <v>0.26939999999999997</v>
      </c>
      <c r="M22" t="s">
        <v>281</v>
      </c>
      <c r="AF22" t="s">
        <v>555</v>
      </c>
    </row>
    <row r="23" spans="1:32" x14ac:dyDescent="0.25">
      <c r="A23" t="s">
        <v>170</v>
      </c>
      <c r="B23" t="s">
        <v>2</v>
      </c>
      <c r="C23" t="s">
        <v>770</v>
      </c>
      <c r="D23" t="s">
        <v>13</v>
      </c>
      <c r="E23">
        <v>1</v>
      </c>
      <c r="F23">
        <v>15</v>
      </c>
      <c r="G23" s="16">
        <v>1.3899999999999999E-2</v>
      </c>
      <c r="H23">
        <v>0</v>
      </c>
      <c r="I23" s="16">
        <v>0</v>
      </c>
      <c r="J23">
        <v>0</v>
      </c>
      <c r="K23" s="16">
        <v>0</v>
      </c>
      <c r="M23" t="s">
        <v>170</v>
      </c>
      <c r="AF23" t="s">
        <v>741</v>
      </c>
    </row>
    <row r="24" spans="1:32" x14ac:dyDescent="0.25">
      <c r="A24" t="s">
        <v>370</v>
      </c>
      <c r="B24" t="s">
        <v>13</v>
      </c>
      <c r="C24" t="s">
        <v>770</v>
      </c>
      <c r="D24" t="s">
        <v>13</v>
      </c>
      <c r="E24">
        <v>7</v>
      </c>
      <c r="F24">
        <v>71</v>
      </c>
      <c r="G24" s="16">
        <v>6.6400000000000001E-2</v>
      </c>
      <c r="H24">
        <v>0</v>
      </c>
      <c r="I24" s="16">
        <v>0</v>
      </c>
      <c r="J24">
        <v>7</v>
      </c>
      <c r="K24" s="16">
        <v>1.54E-2</v>
      </c>
      <c r="M24" t="s">
        <v>370</v>
      </c>
      <c r="N24" t="str">
        <f t="shared" si="0"/>
        <v>TE</v>
      </c>
      <c r="O24">
        <f t="shared" si="1"/>
        <v>7</v>
      </c>
      <c r="P24">
        <f t="shared" si="2"/>
        <v>214</v>
      </c>
      <c r="Q24">
        <f t="shared" si="3"/>
        <v>0</v>
      </c>
      <c r="R24">
        <f t="shared" si="4"/>
        <v>1</v>
      </c>
      <c r="AF24" t="s">
        <v>741</v>
      </c>
    </row>
    <row r="25" spans="1:32" x14ac:dyDescent="0.25">
      <c r="A25" t="s">
        <v>433</v>
      </c>
      <c r="B25" t="s">
        <v>31</v>
      </c>
      <c r="C25" t="s">
        <v>154</v>
      </c>
      <c r="D25" t="s">
        <v>26</v>
      </c>
      <c r="E25">
        <v>12</v>
      </c>
      <c r="F25">
        <v>0</v>
      </c>
      <c r="G25" s="16">
        <v>0</v>
      </c>
      <c r="H25">
        <v>140</v>
      </c>
      <c r="I25" s="16">
        <v>0.1305</v>
      </c>
      <c r="J25">
        <v>134</v>
      </c>
      <c r="K25" s="16">
        <v>0.30520000000000003</v>
      </c>
      <c r="M25" t="s">
        <v>433</v>
      </c>
      <c r="N25" t="str">
        <f t="shared" si="0"/>
        <v>LB</v>
      </c>
      <c r="O25">
        <f t="shared" si="1"/>
        <v>15</v>
      </c>
      <c r="P25">
        <f t="shared" si="2"/>
        <v>0</v>
      </c>
      <c r="Q25">
        <f t="shared" si="3"/>
        <v>922</v>
      </c>
      <c r="R25">
        <f t="shared" si="4"/>
        <v>95</v>
      </c>
      <c r="AF25" t="s">
        <v>318</v>
      </c>
    </row>
    <row r="26" spans="1:32" x14ac:dyDescent="0.25">
      <c r="A26" t="s">
        <v>63</v>
      </c>
      <c r="B26" t="s">
        <v>10</v>
      </c>
      <c r="C26" t="s">
        <v>14</v>
      </c>
      <c r="D26" t="s">
        <v>16</v>
      </c>
      <c r="E26">
        <v>14</v>
      </c>
      <c r="F26">
        <v>422</v>
      </c>
      <c r="G26" s="16">
        <v>0.40810000000000002</v>
      </c>
      <c r="H26">
        <v>0</v>
      </c>
      <c r="I26" s="16">
        <v>0</v>
      </c>
      <c r="J26">
        <v>105</v>
      </c>
      <c r="K26" s="16">
        <v>0.2344</v>
      </c>
      <c r="M26" t="s">
        <v>63</v>
      </c>
      <c r="N26" t="str">
        <f t="shared" si="0"/>
        <v>CB</v>
      </c>
      <c r="O26">
        <f t="shared" si="1"/>
        <v>15</v>
      </c>
      <c r="P26">
        <f t="shared" si="2"/>
        <v>0</v>
      </c>
      <c r="Q26">
        <f t="shared" si="3"/>
        <v>915</v>
      </c>
      <c r="R26">
        <f t="shared" si="4"/>
        <v>121</v>
      </c>
      <c r="AF26" t="s">
        <v>318</v>
      </c>
    </row>
    <row r="27" spans="1:32" x14ac:dyDescent="0.25">
      <c r="A27" t="s">
        <v>37</v>
      </c>
      <c r="B27" t="s">
        <v>10</v>
      </c>
      <c r="C27" t="s">
        <v>370</v>
      </c>
      <c r="D27" t="s">
        <v>13</v>
      </c>
      <c r="E27">
        <v>7</v>
      </c>
      <c r="F27">
        <v>214</v>
      </c>
      <c r="G27" s="16">
        <v>0.1963</v>
      </c>
      <c r="H27">
        <v>0</v>
      </c>
      <c r="I27" s="16">
        <v>0</v>
      </c>
      <c r="J27">
        <v>1</v>
      </c>
      <c r="K27" s="16">
        <v>2.2000000000000001E-3</v>
      </c>
      <c r="M27" t="s">
        <v>37</v>
      </c>
      <c r="N27" t="str">
        <f t="shared" si="0"/>
        <v>CB</v>
      </c>
      <c r="O27">
        <f t="shared" si="1"/>
        <v>13</v>
      </c>
      <c r="P27">
        <f t="shared" si="2"/>
        <v>0</v>
      </c>
      <c r="Q27">
        <f t="shared" si="3"/>
        <v>788</v>
      </c>
      <c r="R27">
        <f t="shared" si="4"/>
        <v>69</v>
      </c>
      <c r="AF27" t="s">
        <v>701</v>
      </c>
    </row>
    <row r="28" spans="1:32" x14ac:dyDescent="0.25">
      <c r="A28" t="s">
        <v>226</v>
      </c>
      <c r="B28" t="s">
        <v>10</v>
      </c>
      <c r="C28" t="s">
        <v>433</v>
      </c>
      <c r="D28" t="s">
        <v>540</v>
      </c>
      <c r="E28">
        <v>15</v>
      </c>
      <c r="F28">
        <v>0</v>
      </c>
      <c r="G28" s="16">
        <v>0</v>
      </c>
      <c r="H28">
        <v>922</v>
      </c>
      <c r="I28" s="16">
        <v>0.87480000000000002</v>
      </c>
      <c r="J28">
        <v>95</v>
      </c>
      <c r="K28" s="16">
        <v>0.21210000000000001</v>
      </c>
      <c r="M28" t="s">
        <v>226</v>
      </c>
      <c r="AF28" t="s">
        <v>701</v>
      </c>
    </row>
    <row r="29" spans="1:32" x14ac:dyDescent="0.25">
      <c r="A29" t="s">
        <v>169</v>
      </c>
      <c r="B29" t="s">
        <v>2</v>
      </c>
      <c r="C29" t="s">
        <v>752</v>
      </c>
      <c r="D29" t="s">
        <v>2</v>
      </c>
      <c r="E29">
        <v>2</v>
      </c>
      <c r="F29">
        <v>18</v>
      </c>
      <c r="G29" s="16">
        <v>1.52E-2</v>
      </c>
      <c r="H29">
        <v>0</v>
      </c>
      <c r="I29" s="16">
        <v>0</v>
      </c>
      <c r="J29">
        <v>5</v>
      </c>
      <c r="K29" s="16">
        <v>1.0500000000000001E-2</v>
      </c>
      <c r="M29" t="s">
        <v>169</v>
      </c>
      <c r="N29" t="str">
        <f t="shared" si="0"/>
        <v>WR</v>
      </c>
      <c r="O29">
        <f t="shared" si="1"/>
        <v>16</v>
      </c>
      <c r="P29">
        <f t="shared" si="2"/>
        <v>264</v>
      </c>
      <c r="Q29">
        <f t="shared" si="3"/>
        <v>0</v>
      </c>
      <c r="R29">
        <f t="shared" si="4"/>
        <v>259</v>
      </c>
      <c r="AF29" t="s">
        <v>621</v>
      </c>
    </row>
    <row r="30" spans="1:32" x14ac:dyDescent="0.25">
      <c r="A30" t="s">
        <v>405</v>
      </c>
      <c r="B30" t="s">
        <v>45</v>
      </c>
      <c r="C30" t="s">
        <v>752</v>
      </c>
      <c r="D30" t="s">
        <v>771</v>
      </c>
      <c r="E30">
        <v>6</v>
      </c>
      <c r="F30">
        <v>23</v>
      </c>
      <c r="G30" s="16">
        <v>2.1299999999999999E-2</v>
      </c>
      <c r="H30">
        <v>0</v>
      </c>
      <c r="I30" s="16">
        <v>0</v>
      </c>
      <c r="J30">
        <v>16</v>
      </c>
      <c r="K30" s="16">
        <v>3.5999999999999997E-2</v>
      </c>
      <c r="M30" t="s">
        <v>405</v>
      </c>
      <c r="N30" t="str">
        <f t="shared" si="0"/>
        <v>G</v>
      </c>
      <c r="O30">
        <f t="shared" si="1"/>
        <v>13</v>
      </c>
      <c r="P30">
        <f t="shared" si="2"/>
        <v>764</v>
      </c>
      <c r="Q30">
        <f t="shared" si="3"/>
        <v>0</v>
      </c>
      <c r="R30">
        <f t="shared" si="4"/>
        <v>46</v>
      </c>
      <c r="AF30" t="s">
        <v>621</v>
      </c>
    </row>
    <row r="31" spans="1:32" x14ac:dyDescent="0.25">
      <c r="A31" t="s">
        <v>364</v>
      </c>
      <c r="B31" t="s">
        <v>16</v>
      </c>
      <c r="C31" t="s">
        <v>63</v>
      </c>
      <c r="D31" t="s">
        <v>10</v>
      </c>
      <c r="E31">
        <v>15</v>
      </c>
      <c r="F31">
        <v>0</v>
      </c>
      <c r="G31" s="16">
        <v>0</v>
      </c>
      <c r="H31">
        <v>915</v>
      </c>
      <c r="I31" s="16">
        <v>0.86480000000000001</v>
      </c>
      <c r="J31">
        <v>121</v>
      </c>
      <c r="K31" s="16">
        <v>0.26590000000000003</v>
      </c>
      <c r="M31" t="s">
        <v>364</v>
      </c>
      <c r="N31" t="str">
        <f t="shared" si="0"/>
        <v>RB</v>
      </c>
      <c r="O31">
        <f t="shared" si="1"/>
        <v>13</v>
      </c>
      <c r="P31">
        <f t="shared" si="2"/>
        <v>178</v>
      </c>
      <c r="Q31">
        <f t="shared" si="3"/>
        <v>0</v>
      </c>
      <c r="R31">
        <f t="shared" si="4"/>
        <v>27</v>
      </c>
      <c r="AF31" t="s">
        <v>574</v>
      </c>
    </row>
    <row r="32" spans="1:32" x14ac:dyDescent="0.25">
      <c r="A32" t="s">
        <v>53</v>
      </c>
      <c r="B32" t="s">
        <v>55</v>
      </c>
      <c r="C32" t="s">
        <v>37</v>
      </c>
      <c r="D32" t="s">
        <v>10</v>
      </c>
      <c r="E32">
        <v>13</v>
      </c>
      <c r="F32">
        <v>0</v>
      </c>
      <c r="G32" s="16">
        <v>0</v>
      </c>
      <c r="H32">
        <v>788</v>
      </c>
      <c r="I32" s="16">
        <v>0.71640000000000004</v>
      </c>
      <c r="J32">
        <v>69</v>
      </c>
      <c r="K32" s="16">
        <v>0.14499999999999999</v>
      </c>
      <c r="M32" t="s">
        <v>53</v>
      </c>
      <c r="N32" t="str">
        <f t="shared" si="0"/>
        <v>QB</v>
      </c>
      <c r="O32">
        <f t="shared" si="1"/>
        <v>7</v>
      </c>
      <c r="P32">
        <f t="shared" si="2"/>
        <v>1058</v>
      </c>
      <c r="Q32">
        <f t="shared" si="3"/>
        <v>0</v>
      </c>
      <c r="R32">
        <f t="shared" si="4"/>
        <v>0</v>
      </c>
      <c r="AF32" t="s">
        <v>574</v>
      </c>
    </row>
    <row r="33" spans="1:32" x14ac:dyDescent="0.25">
      <c r="A33" t="s">
        <v>275</v>
      </c>
      <c r="B33" t="s">
        <v>23</v>
      </c>
      <c r="C33" t="s">
        <v>169</v>
      </c>
      <c r="D33" t="s">
        <v>2</v>
      </c>
      <c r="E33">
        <v>16</v>
      </c>
      <c r="F33">
        <v>264</v>
      </c>
      <c r="G33" s="16">
        <v>0.23980000000000001</v>
      </c>
      <c r="H33">
        <v>0</v>
      </c>
      <c r="I33" s="16">
        <v>0</v>
      </c>
      <c r="J33">
        <v>259</v>
      </c>
      <c r="K33" s="16">
        <v>0.5534</v>
      </c>
      <c r="M33" t="s">
        <v>275</v>
      </c>
      <c r="AF33" t="s">
        <v>723</v>
      </c>
    </row>
    <row r="34" spans="1:32" x14ac:dyDescent="0.25">
      <c r="A34" t="s">
        <v>361</v>
      </c>
      <c r="B34" t="s">
        <v>10</v>
      </c>
      <c r="C34" t="s">
        <v>405</v>
      </c>
      <c r="D34" t="s">
        <v>545</v>
      </c>
      <c r="E34">
        <v>13</v>
      </c>
      <c r="F34">
        <v>764</v>
      </c>
      <c r="G34" s="16">
        <v>0.74029999999999996</v>
      </c>
      <c r="H34">
        <v>0</v>
      </c>
      <c r="I34" s="16">
        <v>0</v>
      </c>
      <c r="J34">
        <v>46</v>
      </c>
      <c r="K34" s="16">
        <v>0.1002</v>
      </c>
      <c r="M34" t="s">
        <v>361</v>
      </c>
      <c r="N34" t="str">
        <f t="shared" si="0"/>
        <v>CB</v>
      </c>
      <c r="O34">
        <f t="shared" si="1"/>
        <v>16</v>
      </c>
      <c r="P34">
        <f t="shared" si="2"/>
        <v>0</v>
      </c>
      <c r="Q34">
        <f t="shared" si="3"/>
        <v>623</v>
      </c>
      <c r="R34">
        <f t="shared" si="4"/>
        <v>125</v>
      </c>
      <c r="AF34" t="s">
        <v>723</v>
      </c>
    </row>
    <row r="35" spans="1:32" x14ac:dyDescent="0.25">
      <c r="A35" t="s">
        <v>108</v>
      </c>
      <c r="B35" t="s">
        <v>2</v>
      </c>
      <c r="C35" t="s">
        <v>364</v>
      </c>
      <c r="D35" t="s">
        <v>16</v>
      </c>
      <c r="E35">
        <v>13</v>
      </c>
      <c r="F35">
        <v>178</v>
      </c>
      <c r="G35" s="16">
        <v>0.1721</v>
      </c>
      <c r="H35">
        <v>0</v>
      </c>
      <c r="I35" s="16">
        <v>0</v>
      </c>
      <c r="J35">
        <v>27</v>
      </c>
      <c r="K35" s="16">
        <v>6.0299999999999999E-2</v>
      </c>
      <c r="M35" t="s">
        <v>108</v>
      </c>
      <c r="N35" t="str">
        <f t="shared" si="0"/>
        <v>WR</v>
      </c>
      <c r="O35">
        <f t="shared" si="1"/>
        <v>16</v>
      </c>
      <c r="P35">
        <f t="shared" si="2"/>
        <v>958</v>
      </c>
      <c r="Q35">
        <f t="shared" si="3"/>
        <v>0</v>
      </c>
      <c r="R35">
        <f t="shared" si="4"/>
        <v>4</v>
      </c>
      <c r="AF35" t="s">
        <v>594</v>
      </c>
    </row>
    <row r="36" spans="1:32" x14ac:dyDescent="0.25">
      <c r="A36" t="s">
        <v>104</v>
      </c>
      <c r="B36" t="s">
        <v>2</v>
      </c>
      <c r="C36" t="s">
        <v>53</v>
      </c>
      <c r="D36" t="s">
        <v>55</v>
      </c>
      <c r="E36">
        <v>7</v>
      </c>
      <c r="F36">
        <v>1058</v>
      </c>
      <c r="G36" s="16">
        <v>1</v>
      </c>
      <c r="H36">
        <v>0</v>
      </c>
      <c r="I36" s="16">
        <v>0</v>
      </c>
      <c r="J36">
        <v>0</v>
      </c>
      <c r="K36" s="16">
        <v>0</v>
      </c>
      <c r="M36" t="s">
        <v>104</v>
      </c>
      <c r="N36" t="str">
        <f t="shared" si="0"/>
        <v>WR</v>
      </c>
      <c r="O36">
        <f t="shared" si="1"/>
        <v>16</v>
      </c>
      <c r="P36">
        <f t="shared" si="2"/>
        <v>430</v>
      </c>
      <c r="Q36">
        <f t="shared" si="3"/>
        <v>0</v>
      </c>
      <c r="R36">
        <f t="shared" si="4"/>
        <v>143</v>
      </c>
      <c r="AF36" t="s">
        <v>594</v>
      </c>
    </row>
    <row r="37" spans="1:32" x14ac:dyDescent="0.25">
      <c r="A37" t="s">
        <v>129</v>
      </c>
      <c r="B37" t="s">
        <v>10</v>
      </c>
      <c r="C37" t="s">
        <v>361</v>
      </c>
      <c r="D37" t="s">
        <v>10</v>
      </c>
      <c r="E37">
        <v>16</v>
      </c>
      <c r="F37">
        <v>0</v>
      </c>
      <c r="G37" s="16">
        <v>0</v>
      </c>
      <c r="H37">
        <v>623</v>
      </c>
      <c r="I37" s="16">
        <v>0.56840000000000002</v>
      </c>
      <c r="J37">
        <v>125</v>
      </c>
      <c r="K37" s="16">
        <v>0.2671</v>
      </c>
      <c r="M37" t="s">
        <v>129</v>
      </c>
      <c r="AF37" t="s">
        <v>544</v>
      </c>
    </row>
    <row r="38" spans="1:32" x14ac:dyDescent="0.25">
      <c r="A38" t="s">
        <v>273</v>
      </c>
      <c r="B38" t="s">
        <v>49</v>
      </c>
      <c r="C38" t="s">
        <v>108</v>
      </c>
      <c r="D38" t="s">
        <v>2</v>
      </c>
      <c r="E38">
        <v>16</v>
      </c>
      <c r="F38">
        <v>958</v>
      </c>
      <c r="G38" s="16">
        <v>0.82730000000000004</v>
      </c>
      <c r="H38">
        <v>0</v>
      </c>
      <c r="I38" s="16">
        <v>0</v>
      </c>
      <c r="J38">
        <v>4</v>
      </c>
      <c r="K38" s="16">
        <v>8.6E-3</v>
      </c>
      <c r="M38" t="s">
        <v>273</v>
      </c>
      <c r="N38" t="str">
        <f t="shared" si="0"/>
        <v>G</v>
      </c>
      <c r="O38">
        <f t="shared" si="1"/>
        <v>3</v>
      </c>
      <c r="P38">
        <f t="shared" si="2"/>
        <v>197</v>
      </c>
      <c r="Q38">
        <f t="shared" si="3"/>
        <v>0</v>
      </c>
      <c r="R38">
        <f t="shared" si="4"/>
        <v>8</v>
      </c>
      <c r="AF38" t="s">
        <v>544</v>
      </c>
    </row>
    <row r="39" spans="1:32" x14ac:dyDescent="0.25">
      <c r="A39" t="s">
        <v>395</v>
      </c>
      <c r="B39" t="s">
        <v>49</v>
      </c>
      <c r="C39" t="s">
        <v>104</v>
      </c>
      <c r="D39" t="s">
        <v>2</v>
      </c>
      <c r="E39">
        <v>16</v>
      </c>
      <c r="F39">
        <v>430</v>
      </c>
      <c r="G39" s="16">
        <v>0.37130000000000002</v>
      </c>
      <c r="H39">
        <v>0</v>
      </c>
      <c r="I39" s="16">
        <v>0</v>
      </c>
      <c r="J39">
        <v>143</v>
      </c>
      <c r="K39" s="16">
        <v>0.30620000000000003</v>
      </c>
      <c r="M39" t="s">
        <v>395</v>
      </c>
      <c r="AF39" t="s">
        <v>661</v>
      </c>
    </row>
    <row r="40" spans="1:32" x14ac:dyDescent="0.25">
      <c r="A40" t="s">
        <v>413</v>
      </c>
      <c r="B40" t="s">
        <v>7</v>
      </c>
      <c r="C40" t="s">
        <v>579</v>
      </c>
      <c r="D40" t="s">
        <v>70</v>
      </c>
      <c r="E40">
        <v>1</v>
      </c>
      <c r="F40">
        <v>0</v>
      </c>
      <c r="G40" s="16">
        <v>0</v>
      </c>
      <c r="H40">
        <v>20</v>
      </c>
      <c r="I40" s="16">
        <v>1.9400000000000001E-2</v>
      </c>
      <c r="J40">
        <v>1</v>
      </c>
      <c r="K40" s="16">
        <v>2.2000000000000001E-3</v>
      </c>
      <c r="M40" t="s">
        <v>413</v>
      </c>
      <c r="N40" t="str">
        <f t="shared" si="0"/>
        <v>FS,S</v>
      </c>
      <c r="O40">
        <f t="shared" si="1"/>
        <v>3</v>
      </c>
      <c r="P40">
        <f t="shared" si="2"/>
        <v>0</v>
      </c>
      <c r="Q40">
        <f t="shared" si="3"/>
        <v>4</v>
      </c>
      <c r="R40">
        <f t="shared" si="4"/>
        <v>61</v>
      </c>
      <c r="AF40" t="s">
        <v>661</v>
      </c>
    </row>
    <row r="41" spans="1:32" x14ac:dyDescent="0.25">
      <c r="A41" t="s">
        <v>145</v>
      </c>
      <c r="B41" t="s">
        <v>2</v>
      </c>
      <c r="C41" t="s">
        <v>579</v>
      </c>
      <c r="D41" t="s">
        <v>70</v>
      </c>
      <c r="E41">
        <v>11</v>
      </c>
      <c r="F41">
        <v>0</v>
      </c>
      <c r="G41" s="16">
        <v>0</v>
      </c>
      <c r="H41">
        <v>102</v>
      </c>
      <c r="I41" s="16">
        <v>9.7699999999999995E-2</v>
      </c>
      <c r="J41">
        <v>5</v>
      </c>
      <c r="K41" s="16">
        <v>1.0500000000000001E-2</v>
      </c>
      <c r="M41" t="s">
        <v>145</v>
      </c>
      <c r="N41" t="str">
        <f t="shared" si="0"/>
        <v>WR</v>
      </c>
      <c r="O41">
        <f t="shared" si="1"/>
        <v>13</v>
      </c>
      <c r="P41">
        <f t="shared" si="2"/>
        <v>143</v>
      </c>
      <c r="Q41">
        <f t="shared" si="3"/>
        <v>0</v>
      </c>
      <c r="R41">
        <f t="shared" si="4"/>
        <v>124</v>
      </c>
      <c r="AF41" t="s">
        <v>713</v>
      </c>
    </row>
    <row r="42" spans="1:32" x14ac:dyDescent="0.25">
      <c r="A42" t="s">
        <v>350</v>
      </c>
      <c r="B42" t="s">
        <v>55</v>
      </c>
      <c r="C42" t="s">
        <v>273</v>
      </c>
      <c r="D42" t="s">
        <v>545</v>
      </c>
      <c r="E42">
        <v>3</v>
      </c>
      <c r="F42">
        <v>197</v>
      </c>
      <c r="G42" s="16">
        <v>0.1862</v>
      </c>
      <c r="H42">
        <v>0</v>
      </c>
      <c r="I42" s="16">
        <v>0</v>
      </c>
      <c r="J42">
        <v>8</v>
      </c>
      <c r="K42" s="16">
        <v>1.6199999999999999E-2</v>
      </c>
      <c r="M42" t="s">
        <v>350</v>
      </c>
      <c r="AF42" t="s">
        <v>713</v>
      </c>
    </row>
    <row r="43" spans="1:32" x14ac:dyDescent="0.25">
      <c r="A43" t="s">
        <v>160</v>
      </c>
      <c r="B43" t="s">
        <v>13</v>
      </c>
      <c r="C43" t="s">
        <v>580</v>
      </c>
      <c r="D43" t="s">
        <v>540</v>
      </c>
      <c r="E43">
        <v>16</v>
      </c>
      <c r="F43">
        <v>0</v>
      </c>
      <c r="G43" s="16">
        <v>0</v>
      </c>
      <c r="H43">
        <v>915</v>
      </c>
      <c r="I43" s="16">
        <v>0.83489999999999998</v>
      </c>
      <c r="J43">
        <v>86</v>
      </c>
      <c r="K43" s="16">
        <v>0.18379999999999999</v>
      </c>
      <c r="M43" t="s">
        <v>160</v>
      </c>
      <c r="N43" t="str">
        <f t="shared" si="0"/>
        <v>TE</v>
      </c>
      <c r="O43">
        <f t="shared" si="1"/>
        <v>16</v>
      </c>
      <c r="P43">
        <f t="shared" si="2"/>
        <v>649</v>
      </c>
      <c r="Q43">
        <f t="shared" si="3"/>
        <v>0</v>
      </c>
      <c r="R43">
        <f t="shared" si="4"/>
        <v>116</v>
      </c>
      <c r="AF43" t="s">
        <v>714</v>
      </c>
    </row>
    <row r="44" spans="1:32" x14ac:dyDescent="0.25">
      <c r="A44" t="s">
        <v>318</v>
      </c>
      <c r="B44" t="s">
        <v>31</v>
      </c>
      <c r="C44" t="s">
        <v>580</v>
      </c>
      <c r="D44" t="s">
        <v>2</v>
      </c>
      <c r="E44">
        <v>16</v>
      </c>
      <c r="F44">
        <v>1058</v>
      </c>
      <c r="G44" s="16">
        <v>0.95320000000000005</v>
      </c>
      <c r="H44">
        <v>0</v>
      </c>
      <c r="I44" s="16">
        <v>0</v>
      </c>
      <c r="J44">
        <v>8</v>
      </c>
      <c r="K44" s="16">
        <v>1.6799999999999999E-2</v>
      </c>
      <c r="M44" s="19" t="s">
        <v>318</v>
      </c>
      <c r="N44" s="19" t="str">
        <f t="shared" si="0"/>
        <v>LB</v>
      </c>
      <c r="O44" s="19">
        <f t="shared" si="1"/>
        <v>16</v>
      </c>
      <c r="P44" s="19">
        <f t="shared" si="2"/>
        <v>0</v>
      </c>
      <c r="Q44" s="19">
        <f t="shared" si="3"/>
        <v>1046</v>
      </c>
      <c r="R44" s="19">
        <f t="shared" si="4"/>
        <v>76</v>
      </c>
      <c r="S44" s="17" t="s">
        <v>70</v>
      </c>
      <c r="T44" s="17">
        <v>11</v>
      </c>
      <c r="U44" s="17">
        <v>0</v>
      </c>
      <c r="V44" s="20">
        <v>0</v>
      </c>
      <c r="W44" s="17">
        <v>215</v>
      </c>
      <c r="X44" s="20">
        <v>0.18659999999999999</v>
      </c>
      <c r="Y44" s="17">
        <v>42</v>
      </c>
      <c r="Z44" s="20">
        <v>9.1499999999999998E-2</v>
      </c>
      <c r="AA44" s="17"/>
      <c r="AB44" s="17"/>
      <c r="AF44" t="s">
        <v>714</v>
      </c>
    </row>
    <row r="45" spans="1:32" x14ac:dyDescent="0.25">
      <c r="A45" t="s">
        <v>339</v>
      </c>
      <c r="B45" t="s">
        <v>26</v>
      </c>
      <c r="C45" t="s">
        <v>610</v>
      </c>
      <c r="D45" t="s">
        <v>55</v>
      </c>
      <c r="E45">
        <v>4</v>
      </c>
      <c r="F45">
        <v>213</v>
      </c>
      <c r="G45" s="16">
        <v>0.20699999999999999</v>
      </c>
      <c r="H45">
        <v>0</v>
      </c>
      <c r="I45" s="16">
        <v>0</v>
      </c>
      <c r="J45">
        <v>0</v>
      </c>
      <c r="K45" s="16">
        <v>0</v>
      </c>
      <c r="M45" t="s">
        <v>339</v>
      </c>
      <c r="N45" t="str">
        <f t="shared" si="0"/>
        <v>SS</v>
      </c>
      <c r="O45">
        <f t="shared" si="1"/>
        <v>13</v>
      </c>
      <c r="P45">
        <f t="shared" si="2"/>
        <v>0</v>
      </c>
      <c r="Q45">
        <f t="shared" si="3"/>
        <v>709</v>
      </c>
      <c r="R45">
        <f t="shared" si="4"/>
        <v>81</v>
      </c>
      <c r="AF45" t="s">
        <v>72</v>
      </c>
    </row>
    <row r="46" spans="1:32" x14ac:dyDescent="0.25">
      <c r="A46" t="s">
        <v>163</v>
      </c>
      <c r="B46" t="s">
        <v>45</v>
      </c>
      <c r="C46" t="s">
        <v>610</v>
      </c>
      <c r="D46" t="s">
        <v>55</v>
      </c>
      <c r="E46">
        <v>2</v>
      </c>
      <c r="F46">
        <v>100</v>
      </c>
      <c r="G46" s="16">
        <v>8.4400000000000003E-2</v>
      </c>
      <c r="H46">
        <v>0</v>
      </c>
      <c r="I46" s="16">
        <v>0</v>
      </c>
      <c r="J46">
        <v>0</v>
      </c>
      <c r="K46" s="16">
        <v>0</v>
      </c>
      <c r="M46" t="s">
        <v>163</v>
      </c>
      <c r="N46" t="str">
        <f t="shared" si="0"/>
        <v>T</v>
      </c>
      <c r="O46">
        <f t="shared" si="1"/>
        <v>12</v>
      </c>
      <c r="P46">
        <f t="shared" si="2"/>
        <v>467</v>
      </c>
      <c r="Q46">
        <f t="shared" si="3"/>
        <v>0</v>
      </c>
      <c r="R46">
        <f t="shared" si="4"/>
        <v>29</v>
      </c>
      <c r="AF46" t="s">
        <v>72</v>
      </c>
    </row>
    <row r="47" spans="1:32" x14ac:dyDescent="0.25">
      <c r="A47" t="s">
        <v>347</v>
      </c>
      <c r="B47" t="s">
        <v>70</v>
      </c>
      <c r="C47" t="s">
        <v>555</v>
      </c>
      <c r="D47" t="s">
        <v>539</v>
      </c>
      <c r="E47">
        <v>16</v>
      </c>
      <c r="F47">
        <v>0</v>
      </c>
      <c r="G47" s="16">
        <v>0</v>
      </c>
      <c r="H47">
        <v>725</v>
      </c>
      <c r="I47" s="16">
        <v>0.68659999999999999</v>
      </c>
      <c r="J47">
        <v>26</v>
      </c>
      <c r="K47" s="16">
        <v>5.5100000000000003E-2</v>
      </c>
      <c r="M47" t="s">
        <v>347</v>
      </c>
      <c r="N47" t="str">
        <f t="shared" si="0"/>
        <v>DT</v>
      </c>
      <c r="O47">
        <f t="shared" si="1"/>
        <v>14</v>
      </c>
      <c r="P47">
        <f t="shared" si="2"/>
        <v>0</v>
      </c>
      <c r="Q47">
        <f t="shared" si="3"/>
        <v>533</v>
      </c>
      <c r="R47">
        <f t="shared" si="4"/>
        <v>7</v>
      </c>
      <c r="AF47" t="s">
        <v>688</v>
      </c>
    </row>
    <row r="48" spans="1:32" x14ac:dyDescent="0.25">
      <c r="A48" t="s">
        <v>61</v>
      </c>
      <c r="B48" t="s">
        <v>23</v>
      </c>
      <c r="C48" t="s">
        <v>555</v>
      </c>
      <c r="D48" t="s">
        <v>13</v>
      </c>
      <c r="E48">
        <v>2</v>
      </c>
      <c r="F48">
        <v>6</v>
      </c>
      <c r="G48" s="16">
        <v>5.4000000000000003E-3</v>
      </c>
      <c r="H48">
        <v>0</v>
      </c>
      <c r="I48" s="16">
        <v>0</v>
      </c>
      <c r="J48">
        <v>42</v>
      </c>
      <c r="K48" s="16">
        <v>8.8200000000000001E-2</v>
      </c>
      <c r="M48" t="s">
        <v>61</v>
      </c>
      <c r="AF48" t="s">
        <v>688</v>
      </c>
    </row>
    <row r="49" spans="1:32" x14ac:dyDescent="0.25">
      <c r="A49" t="s">
        <v>222</v>
      </c>
      <c r="B49" t="s">
        <v>16</v>
      </c>
      <c r="C49" t="s">
        <v>555</v>
      </c>
      <c r="D49" t="s">
        <v>13</v>
      </c>
      <c r="E49">
        <v>4</v>
      </c>
      <c r="F49">
        <v>3</v>
      </c>
      <c r="G49" s="16">
        <v>2.8999999999999998E-3</v>
      </c>
      <c r="H49">
        <v>0</v>
      </c>
      <c r="I49" s="16">
        <v>0</v>
      </c>
      <c r="J49">
        <v>46</v>
      </c>
      <c r="K49" s="16">
        <v>0.1002</v>
      </c>
      <c r="M49" t="s">
        <v>222</v>
      </c>
      <c r="N49" t="str">
        <f t="shared" si="0"/>
        <v>RB</v>
      </c>
      <c r="O49">
        <f t="shared" si="1"/>
        <v>7</v>
      </c>
      <c r="P49">
        <f t="shared" si="2"/>
        <v>292</v>
      </c>
      <c r="Q49">
        <f t="shared" si="3"/>
        <v>0</v>
      </c>
      <c r="R49">
        <f t="shared" si="4"/>
        <v>0</v>
      </c>
      <c r="AF49" t="s">
        <v>719</v>
      </c>
    </row>
    <row r="50" spans="1:32" x14ac:dyDescent="0.25">
      <c r="A50" t="s">
        <v>291</v>
      </c>
      <c r="B50" t="s">
        <v>98</v>
      </c>
      <c r="C50" t="s">
        <v>413</v>
      </c>
      <c r="D50" t="s">
        <v>740</v>
      </c>
      <c r="E50">
        <v>3</v>
      </c>
      <c r="F50">
        <v>0</v>
      </c>
      <c r="G50" s="16">
        <v>0</v>
      </c>
      <c r="H50">
        <v>4</v>
      </c>
      <c r="I50" s="16">
        <v>3.8999999999999998E-3</v>
      </c>
      <c r="J50">
        <v>61</v>
      </c>
      <c r="K50" s="16">
        <v>0.13350000000000001</v>
      </c>
      <c r="M50" t="s">
        <v>291</v>
      </c>
      <c r="N50" t="str">
        <f t="shared" si="0"/>
        <v>DE</v>
      </c>
      <c r="O50">
        <f t="shared" si="1"/>
        <v>16</v>
      </c>
      <c r="P50">
        <f t="shared" si="2"/>
        <v>0</v>
      </c>
      <c r="Q50">
        <f t="shared" si="3"/>
        <v>190</v>
      </c>
      <c r="R50">
        <f t="shared" si="4"/>
        <v>225</v>
      </c>
      <c r="AF50" t="s">
        <v>719</v>
      </c>
    </row>
    <row r="51" spans="1:32" x14ac:dyDescent="0.25">
      <c r="A51" t="s">
        <v>269</v>
      </c>
      <c r="B51" t="s">
        <v>45</v>
      </c>
      <c r="C51" t="s">
        <v>145</v>
      </c>
      <c r="D51" t="s">
        <v>2</v>
      </c>
      <c r="E51">
        <v>13</v>
      </c>
      <c r="F51">
        <v>143</v>
      </c>
      <c r="G51" s="16">
        <v>0.1414</v>
      </c>
      <c r="H51">
        <v>0</v>
      </c>
      <c r="I51" s="16">
        <v>0</v>
      </c>
      <c r="J51">
        <v>124</v>
      </c>
      <c r="K51" s="16">
        <v>0.27679999999999999</v>
      </c>
      <c r="M51" t="s">
        <v>269</v>
      </c>
      <c r="N51" t="str">
        <f t="shared" si="0"/>
        <v>T</v>
      </c>
      <c r="O51">
        <f t="shared" si="1"/>
        <v>16</v>
      </c>
      <c r="P51">
        <f t="shared" si="2"/>
        <v>916</v>
      </c>
      <c r="Q51">
        <f t="shared" si="3"/>
        <v>0</v>
      </c>
      <c r="R51">
        <f t="shared" si="4"/>
        <v>87</v>
      </c>
      <c r="AF51" t="s">
        <v>631</v>
      </c>
    </row>
    <row r="52" spans="1:32" x14ac:dyDescent="0.25">
      <c r="A52" t="s">
        <v>374</v>
      </c>
      <c r="B52" t="s">
        <v>16</v>
      </c>
      <c r="C52" t="s">
        <v>741</v>
      </c>
      <c r="D52" t="s">
        <v>70</v>
      </c>
      <c r="E52">
        <v>7</v>
      </c>
      <c r="F52">
        <v>0</v>
      </c>
      <c r="G52" s="16">
        <v>0</v>
      </c>
      <c r="H52">
        <v>163</v>
      </c>
      <c r="I52" s="16">
        <v>0.15790000000000001</v>
      </c>
      <c r="J52">
        <v>9</v>
      </c>
      <c r="K52" s="16">
        <v>1.9699999999999999E-2</v>
      </c>
      <c r="M52" t="s">
        <v>374</v>
      </c>
      <c r="N52" t="str">
        <f t="shared" si="0"/>
        <v>RB</v>
      </c>
      <c r="O52">
        <f t="shared" si="1"/>
        <v>16</v>
      </c>
      <c r="P52">
        <f t="shared" si="2"/>
        <v>454</v>
      </c>
      <c r="Q52">
        <f t="shared" si="3"/>
        <v>0</v>
      </c>
      <c r="R52">
        <f t="shared" si="4"/>
        <v>1</v>
      </c>
      <c r="AF52" t="s">
        <v>631</v>
      </c>
    </row>
    <row r="53" spans="1:32" x14ac:dyDescent="0.25">
      <c r="A53" t="s">
        <v>52</v>
      </c>
      <c r="B53" t="s">
        <v>31</v>
      </c>
      <c r="C53" t="s">
        <v>741</v>
      </c>
      <c r="D53" t="s">
        <v>70</v>
      </c>
      <c r="E53">
        <v>2</v>
      </c>
      <c r="F53">
        <v>0</v>
      </c>
      <c r="G53" s="16">
        <v>0</v>
      </c>
      <c r="H53">
        <v>16</v>
      </c>
      <c r="I53" s="16">
        <v>1.5299999999999999E-2</v>
      </c>
      <c r="J53">
        <v>0</v>
      </c>
      <c r="K53" s="16">
        <v>0</v>
      </c>
      <c r="M53" t="s">
        <v>52</v>
      </c>
      <c r="AF53" t="s">
        <v>695</v>
      </c>
    </row>
    <row r="54" spans="1:32" x14ac:dyDescent="0.25">
      <c r="A54" t="s">
        <v>57</v>
      </c>
      <c r="B54" t="s">
        <v>2</v>
      </c>
      <c r="C54" t="s">
        <v>160</v>
      </c>
      <c r="D54" t="s">
        <v>13</v>
      </c>
      <c r="E54">
        <v>16</v>
      </c>
      <c r="F54">
        <v>649</v>
      </c>
      <c r="G54" s="16">
        <v>0.54769999999999996</v>
      </c>
      <c r="H54">
        <v>0</v>
      </c>
      <c r="I54" s="16">
        <v>0</v>
      </c>
      <c r="J54">
        <v>116</v>
      </c>
      <c r="K54" s="16">
        <v>0.2442</v>
      </c>
      <c r="M54" t="s">
        <v>57</v>
      </c>
      <c r="AF54" t="s">
        <v>695</v>
      </c>
    </row>
    <row r="55" spans="1:32" x14ac:dyDescent="0.25">
      <c r="A55" t="s">
        <v>118</v>
      </c>
      <c r="B55" t="s">
        <v>10</v>
      </c>
      <c r="C55" t="s">
        <v>318</v>
      </c>
      <c r="D55" t="s">
        <v>540</v>
      </c>
      <c r="E55">
        <v>16</v>
      </c>
      <c r="F55">
        <v>0</v>
      </c>
      <c r="G55" s="16">
        <v>0</v>
      </c>
      <c r="H55">
        <v>1046</v>
      </c>
      <c r="I55" s="16">
        <v>0.99050000000000005</v>
      </c>
      <c r="J55">
        <v>76</v>
      </c>
      <c r="K55" s="16">
        <v>0.161</v>
      </c>
      <c r="M55" t="s">
        <v>118</v>
      </c>
      <c r="N55" t="str">
        <f t="shared" si="0"/>
        <v>CB</v>
      </c>
      <c r="O55">
        <f t="shared" si="1"/>
        <v>3</v>
      </c>
      <c r="P55">
        <f t="shared" si="2"/>
        <v>0</v>
      </c>
      <c r="Q55">
        <f t="shared" si="3"/>
        <v>17</v>
      </c>
      <c r="R55">
        <f t="shared" si="4"/>
        <v>16</v>
      </c>
      <c r="AF55" t="s">
        <v>637</v>
      </c>
    </row>
    <row r="56" spans="1:32" x14ac:dyDescent="0.25">
      <c r="A56" t="s">
        <v>377</v>
      </c>
      <c r="B56" t="s">
        <v>98</v>
      </c>
      <c r="C56" t="s">
        <v>318</v>
      </c>
      <c r="D56" t="s">
        <v>70</v>
      </c>
      <c r="E56">
        <v>11</v>
      </c>
      <c r="F56">
        <v>0</v>
      </c>
      <c r="G56" s="16">
        <v>0</v>
      </c>
      <c r="H56">
        <v>215</v>
      </c>
      <c r="I56" s="16">
        <v>0.18659999999999999</v>
      </c>
      <c r="J56">
        <v>42</v>
      </c>
      <c r="K56" s="16">
        <v>9.1499999999999998E-2</v>
      </c>
      <c r="M56" t="s">
        <v>377</v>
      </c>
      <c r="N56" t="str">
        <f t="shared" si="0"/>
        <v>DE</v>
      </c>
      <c r="O56">
        <f t="shared" si="1"/>
        <v>6</v>
      </c>
      <c r="P56">
        <f t="shared" si="2"/>
        <v>0</v>
      </c>
      <c r="Q56">
        <f t="shared" si="3"/>
        <v>154</v>
      </c>
      <c r="R56">
        <f t="shared" si="4"/>
        <v>45</v>
      </c>
      <c r="AF56" t="s">
        <v>637</v>
      </c>
    </row>
    <row r="57" spans="1:32" x14ac:dyDescent="0.25">
      <c r="A57" t="s">
        <v>422</v>
      </c>
      <c r="B57" t="s">
        <v>49</v>
      </c>
      <c r="C57" t="s">
        <v>701</v>
      </c>
      <c r="D57" t="s">
        <v>98</v>
      </c>
      <c r="E57">
        <v>8</v>
      </c>
      <c r="F57">
        <v>0</v>
      </c>
      <c r="G57" s="16">
        <v>0</v>
      </c>
      <c r="H57">
        <v>132</v>
      </c>
      <c r="I57" s="16">
        <v>0.1263</v>
      </c>
      <c r="J57">
        <v>12</v>
      </c>
      <c r="K57" s="16">
        <v>2.63E-2</v>
      </c>
      <c r="M57" t="s">
        <v>422</v>
      </c>
      <c r="N57" t="str">
        <f t="shared" si="0"/>
        <v>C</v>
      </c>
      <c r="O57">
        <f t="shared" si="1"/>
        <v>5</v>
      </c>
      <c r="P57">
        <f t="shared" si="2"/>
        <v>180</v>
      </c>
      <c r="Q57">
        <f t="shared" si="3"/>
        <v>0</v>
      </c>
      <c r="R57">
        <f t="shared" si="4"/>
        <v>0</v>
      </c>
      <c r="AF57" t="s">
        <v>729</v>
      </c>
    </row>
    <row r="58" spans="1:32" x14ac:dyDescent="0.25">
      <c r="A58" t="s">
        <v>245</v>
      </c>
      <c r="B58" t="s">
        <v>31</v>
      </c>
      <c r="C58" t="s">
        <v>701</v>
      </c>
      <c r="D58" t="s">
        <v>98</v>
      </c>
      <c r="E58">
        <v>4</v>
      </c>
      <c r="F58">
        <v>0</v>
      </c>
      <c r="G58" s="16">
        <v>0</v>
      </c>
      <c r="H58">
        <v>93</v>
      </c>
      <c r="I58" s="16">
        <v>8.0799999999999997E-2</v>
      </c>
      <c r="J58">
        <v>17</v>
      </c>
      <c r="K58" s="16">
        <v>3.5299999999999998E-2</v>
      </c>
      <c r="M58" t="s">
        <v>245</v>
      </c>
      <c r="N58" t="str">
        <f t="shared" si="0"/>
        <v>LB</v>
      </c>
      <c r="O58">
        <f t="shared" si="1"/>
        <v>15</v>
      </c>
      <c r="P58">
        <f t="shared" si="2"/>
        <v>0</v>
      </c>
      <c r="Q58">
        <f t="shared" si="3"/>
        <v>743</v>
      </c>
      <c r="R58">
        <f t="shared" si="4"/>
        <v>128</v>
      </c>
      <c r="AF58" t="s">
        <v>729</v>
      </c>
    </row>
    <row r="59" spans="1:32" x14ac:dyDescent="0.25">
      <c r="A59" t="s">
        <v>258</v>
      </c>
      <c r="B59" t="s">
        <v>23</v>
      </c>
      <c r="C59" t="s">
        <v>339</v>
      </c>
      <c r="D59" t="s">
        <v>7</v>
      </c>
      <c r="E59">
        <v>13</v>
      </c>
      <c r="F59">
        <v>0</v>
      </c>
      <c r="G59" s="16">
        <v>0</v>
      </c>
      <c r="H59">
        <v>709</v>
      </c>
      <c r="I59" s="16">
        <v>0.67589999999999995</v>
      </c>
      <c r="J59">
        <v>81</v>
      </c>
      <c r="K59" s="16">
        <v>0.17050000000000001</v>
      </c>
      <c r="M59" t="s">
        <v>258</v>
      </c>
      <c r="N59" t="str">
        <f t="shared" si="0"/>
        <v>LB</v>
      </c>
      <c r="O59">
        <f t="shared" si="1"/>
        <v>16</v>
      </c>
      <c r="P59">
        <f t="shared" si="2"/>
        <v>0</v>
      </c>
      <c r="Q59">
        <f t="shared" si="3"/>
        <v>567</v>
      </c>
      <c r="R59">
        <f t="shared" si="4"/>
        <v>215</v>
      </c>
      <c r="AF59" t="s">
        <v>655</v>
      </c>
    </row>
    <row r="60" spans="1:32" x14ac:dyDescent="0.25">
      <c r="A60" t="s">
        <v>216</v>
      </c>
      <c r="B60" t="s">
        <v>2</v>
      </c>
      <c r="C60" t="s">
        <v>163</v>
      </c>
      <c r="D60" t="s">
        <v>542</v>
      </c>
      <c r="E60">
        <v>12</v>
      </c>
      <c r="F60">
        <v>467</v>
      </c>
      <c r="G60" s="16">
        <v>0.41849999999999998</v>
      </c>
      <c r="H60">
        <v>0</v>
      </c>
      <c r="I60" s="16">
        <v>0</v>
      </c>
      <c r="J60">
        <v>29</v>
      </c>
      <c r="K60" s="16">
        <v>5.8900000000000001E-2</v>
      </c>
      <c r="M60" t="s">
        <v>216</v>
      </c>
      <c r="AF60" t="s">
        <v>655</v>
      </c>
    </row>
    <row r="61" spans="1:32" x14ac:dyDescent="0.25">
      <c r="A61" t="s">
        <v>263</v>
      </c>
      <c r="B61" t="s">
        <v>2</v>
      </c>
      <c r="C61" t="s">
        <v>347</v>
      </c>
      <c r="D61" t="s">
        <v>70</v>
      </c>
      <c r="E61">
        <v>14</v>
      </c>
      <c r="F61">
        <v>0</v>
      </c>
      <c r="G61" s="16">
        <v>0</v>
      </c>
      <c r="H61">
        <v>533</v>
      </c>
      <c r="I61" s="16">
        <v>0.51</v>
      </c>
      <c r="J61">
        <v>7</v>
      </c>
      <c r="K61" s="16">
        <v>1.5299999999999999E-2</v>
      </c>
      <c r="M61" t="s">
        <v>263</v>
      </c>
      <c r="N61" t="str">
        <f t="shared" si="0"/>
        <v>WR</v>
      </c>
      <c r="O61">
        <f t="shared" si="1"/>
        <v>14</v>
      </c>
      <c r="P61">
        <f t="shared" si="2"/>
        <v>190</v>
      </c>
      <c r="Q61">
        <f t="shared" si="3"/>
        <v>0</v>
      </c>
      <c r="R61">
        <f t="shared" si="4"/>
        <v>189</v>
      </c>
      <c r="AF61" t="s">
        <v>715</v>
      </c>
    </row>
    <row r="62" spans="1:32" x14ac:dyDescent="0.25">
      <c r="A62" t="s">
        <v>287</v>
      </c>
      <c r="B62" t="s">
        <v>288</v>
      </c>
      <c r="C62" t="s">
        <v>222</v>
      </c>
      <c r="D62" t="s">
        <v>16</v>
      </c>
      <c r="E62">
        <v>7</v>
      </c>
      <c r="F62">
        <v>292</v>
      </c>
      <c r="G62" s="16">
        <v>0.2888</v>
      </c>
      <c r="H62">
        <v>0</v>
      </c>
      <c r="I62" s="16">
        <v>0</v>
      </c>
      <c r="J62">
        <v>0</v>
      </c>
      <c r="K62" s="16">
        <v>0</v>
      </c>
      <c r="M62" t="s">
        <v>287</v>
      </c>
      <c r="AF62" t="s">
        <v>715</v>
      </c>
    </row>
    <row r="63" spans="1:32" x14ac:dyDescent="0.25">
      <c r="A63" t="s">
        <v>278</v>
      </c>
      <c r="B63" t="s">
        <v>13</v>
      </c>
      <c r="C63" t="s">
        <v>291</v>
      </c>
      <c r="D63" t="s">
        <v>98</v>
      </c>
      <c r="E63">
        <v>16</v>
      </c>
      <c r="F63">
        <v>0</v>
      </c>
      <c r="G63" s="16">
        <v>0</v>
      </c>
      <c r="H63">
        <v>190</v>
      </c>
      <c r="I63" s="16">
        <v>0.1908</v>
      </c>
      <c r="J63">
        <v>225</v>
      </c>
      <c r="K63" s="16">
        <v>0.50560000000000005</v>
      </c>
      <c r="M63" t="s">
        <v>278</v>
      </c>
      <c r="AF63" t="s">
        <v>638</v>
      </c>
    </row>
    <row r="64" spans="1:32" x14ac:dyDescent="0.25">
      <c r="A64" t="s">
        <v>371</v>
      </c>
      <c r="B64" t="s">
        <v>55</v>
      </c>
      <c r="C64" t="s">
        <v>621</v>
      </c>
      <c r="D64" t="s">
        <v>10</v>
      </c>
      <c r="E64">
        <v>1</v>
      </c>
      <c r="F64">
        <v>0</v>
      </c>
      <c r="G64" s="16">
        <v>0</v>
      </c>
      <c r="H64">
        <v>0</v>
      </c>
      <c r="I64" s="16">
        <v>0</v>
      </c>
      <c r="J64">
        <v>6</v>
      </c>
      <c r="K64" s="16">
        <v>1.2699999999999999E-2</v>
      </c>
      <c r="M64" t="s">
        <v>371</v>
      </c>
      <c r="AF64" t="s">
        <v>638</v>
      </c>
    </row>
    <row r="65" spans="1:32" x14ac:dyDescent="0.25">
      <c r="A65" t="s">
        <v>50</v>
      </c>
      <c r="B65" t="s">
        <v>49</v>
      </c>
      <c r="C65" t="s">
        <v>621</v>
      </c>
      <c r="D65" t="s">
        <v>10</v>
      </c>
      <c r="E65">
        <v>1</v>
      </c>
      <c r="F65">
        <v>0</v>
      </c>
      <c r="G65" s="16">
        <v>0</v>
      </c>
      <c r="H65">
        <v>41</v>
      </c>
      <c r="I65" s="16">
        <v>4.0899999999999999E-2</v>
      </c>
      <c r="J65">
        <v>8</v>
      </c>
      <c r="K65" s="16">
        <v>1.77E-2</v>
      </c>
      <c r="M65" t="s">
        <v>50</v>
      </c>
      <c r="AF65" t="s">
        <v>638</v>
      </c>
    </row>
    <row r="66" spans="1:32" x14ac:dyDescent="0.25">
      <c r="A66" t="s">
        <v>72</v>
      </c>
      <c r="B66" t="s">
        <v>2</v>
      </c>
      <c r="C66" t="s">
        <v>574</v>
      </c>
      <c r="D66" t="s">
        <v>98</v>
      </c>
      <c r="E66">
        <v>9</v>
      </c>
      <c r="F66">
        <v>0</v>
      </c>
      <c r="G66" s="16">
        <v>0</v>
      </c>
      <c r="H66">
        <v>388</v>
      </c>
      <c r="I66" s="16">
        <v>0.35270000000000001</v>
      </c>
      <c r="J66">
        <v>5</v>
      </c>
      <c r="K66" s="16">
        <v>1.0500000000000001E-2</v>
      </c>
      <c r="M66" s="19" t="s">
        <v>72</v>
      </c>
      <c r="N66" s="19" t="str">
        <f t="shared" si="0"/>
        <v>WR</v>
      </c>
      <c r="O66" s="19">
        <f t="shared" si="1"/>
        <v>14</v>
      </c>
      <c r="P66" s="19">
        <f t="shared" si="2"/>
        <v>753</v>
      </c>
      <c r="Q66" s="19">
        <f t="shared" si="3"/>
        <v>0</v>
      </c>
      <c r="R66" s="19">
        <f t="shared" si="4"/>
        <v>0</v>
      </c>
      <c r="S66" s="17" t="s">
        <v>542</v>
      </c>
      <c r="T66" s="17"/>
      <c r="U66" s="17">
        <v>0</v>
      </c>
      <c r="V66" s="20">
        <v>0</v>
      </c>
      <c r="W66" s="17">
        <v>0</v>
      </c>
      <c r="X66" s="20">
        <v>0</v>
      </c>
      <c r="Y66" s="17">
        <v>1</v>
      </c>
      <c r="Z66" s="20">
        <v>2.3E-3</v>
      </c>
      <c r="AF66" t="s">
        <v>24</v>
      </c>
    </row>
    <row r="67" spans="1:32" x14ac:dyDescent="0.25">
      <c r="A67" t="s">
        <v>274</v>
      </c>
      <c r="B67" t="s">
        <v>201</v>
      </c>
      <c r="C67" t="s">
        <v>574</v>
      </c>
      <c r="D67" t="s">
        <v>2</v>
      </c>
      <c r="E67">
        <v>11</v>
      </c>
      <c r="F67">
        <v>218</v>
      </c>
      <c r="G67" s="16">
        <v>0.2137</v>
      </c>
      <c r="H67">
        <v>0</v>
      </c>
      <c r="I67" s="16">
        <v>0</v>
      </c>
      <c r="J67">
        <v>3</v>
      </c>
      <c r="K67" s="16">
        <v>6.7999999999999996E-3</v>
      </c>
      <c r="M67" t="s">
        <v>274</v>
      </c>
      <c r="N67" t="str">
        <f t="shared" si="0"/>
        <v>C</v>
      </c>
      <c r="O67">
        <f t="shared" si="1"/>
        <v>13</v>
      </c>
      <c r="P67">
        <f t="shared" si="2"/>
        <v>801</v>
      </c>
      <c r="Q67">
        <f t="shared" si="3"/>
        <v>0</v>
      </c>
      <c r="R67">
        <f t="shared" si="4"/>
        <v>0</v>
      </c>
      <c r="AF67" t="s">
        <v>24</v>
      </c>
    </row>
    <row r="68" spans="1:32" x14ac:dyDescent="0.25">
      <c r="A68" t="s">
        <v>276</v>
      </c>
      <c r="B68" t="s">
        <v>7</v>
      </c>
      <c r="C68" t="s">
        <v>269</v>
      </c>
      <c r="D68" t="s">
        <v>542</v>
      </c>
      <c r="E68">
        <v>16</v>
      </c>
      <c r="F68">
        <v>916</v>
      </c>
      <c r="G68" s="16">
        <v>0.84740000000000004</v>
      </c>
      <c r="H68">
        <v>0</v>
      </c>
      <c r="I68" s="16">
        <v>0</v>
      </c>
      <c r="J68">
        <v>87</v>
      </c>
      <c r="K68" s="16">
        <v>0.19040000000000001</v>
      </c>
      <c r="M68" t="s">
        <v>276</v>
      </c>
      <c r="N68" t="str">
        <f t="shared" ref="N68:N130" si="5">VLOOKUP(A68,C$3:K$363,2,FALSE)</f>
        <v>SS</v>
      </c>
      <c r="O68">
        <f t="shared" ref="O68:O130" si="6">VLOOKUP(A68,C$3:K$363,3,FALSE)</f>
        <v>6</v>
      </c>
      <c r="P68">
        <f t="shared" ref="P68:P130" si="7">VLOOKUP(A68,C$3:K$363,4,FALSE)</f>
        <v>0</v>
      </c>
      <c r="Q68">
        <f t="shared" ref="Q68:Q130" si="8">VLOOKUP(A68,C$3:K$363,6,FALSE)</f>
        <v>2</v>
      </c>
      <c r="R68">
        <f t="shared" ref="R68:R130" si="9">VLOOKUP(A68,C$3:K$363,8,FALSE)</f>
        <v>103</v>
      </c>
      <c r="AF68" t="s">
        <v>668</v>
      </c>
    </row>
    <row r="69" spans="1:32" x14ac:dyDescent="0.25">
      <c r="A69" t="s">
        <v>189</v>
      </c>
      <c r="B69" t="s">
        <v>13</v>
      </c>
      <c r="C69" t="s">
        <v>374</v>
      </c>
      <c r="D69" t="s">
        <v>16</v>
      </c>
      <c r="E69">
        <v>16</v>
      </c>
      <c r="F69">
        <v>454</v>
      </c>
      <c r="G69" s="16">
        <v>0.41649999999999998</v>
      </c>
      <c r="H69">
        <v>0</v>
      </c>
      <c r="I69" s="16">
        <v>0</v>
      </c>
      <c r="J69">
        <v>1</v>
      </c>
      <c r="K69" s="16">
        <v>2.2000000000000001E-3</v>
      </c>
      <c r="M69" t="s">
        <v>189</v>
      </c>
      <c r="N69" t="str">
        <f t="shared" si="5"/>
        <v>TE</v>
      </c>
      <c r="O69">
        <f t="shared" si="6"/>
        <v>10</v>
      </c>
      <c r="P69">
        <f t="shared" si="7"/>
        <v>519</v>
      </c>
      <c r="Q69">
        <f t="shared" si="8"/>
        <v>0</v>
      </c>
      <c r="R69">
        <f t="shared" si="9"/>
        <v>45</v>
      </c>
      <c r="AF69" t="s">
        <v>668</v>
      </c>
    </row>
    <row r="70" spans="1:32" x14ac:dyDescent="0.25">
      <c r="A70" t="s">
        <v>354</v>
      </c>
      <c r="B70" t="s">
        <v>49</v>
      </c>
      <c r="C70" t="s">
        <v>723</v>
      </c>
      <c r="D70" t="s">
        <v>13</v>
      </c>
      <c r="E70">
        <v>1</v>
      </c>
      <c r="F70">
        <v>35</v>
      </c>
      <c r="G70" s="16">
        <v>3.2399999999999998E-2</v>
      </c>
      <c r="H70">
        <v>0</v>
      </c>
      <c r="I70" s="16">
        <v>0</v>
      </c>
      <c r="J70">
        <v>0</v>
      </c>
      <c r="K70" s="16">
        <v>0</v>
      </c>
      <c r="M70" t="s">
        <v>354</v>
      </c>
      <c r="AF70" t="s">
        <v>629</v>
      </c>
    </row>
    <row r="71" spans="1:32" x14ac:dyDescent="0.25">
      <c r="A71" t="s">
        <v>259</v>
      </c>
      <c r="B71" t="s">
        <v>45</v>
      </c>
      <c r="C71" t="s">
        <v>723</v>
      </c>
      <c r="D71" t="s">
        <v>13</v>
      </c>
      <c r="E71">
        <v>1</v>
      </c>
      <c r="F71">
        <v>38</v>
      </c>
      <c r="G71" s="16">
        <v>3.6799999999999999E-2</v>
      </c>
      <c r="H71">
        <v>0</v>
      </c>
      <c r="I71" s="16">
        <v>0</v>
      </c>
      <c r="J71">
        <v>0</v>
      </c>
      <c r="K71" s="16">
        <v>0</v>
      </c>
      <c r="M71" t="s">
        <v>259</v>
      </c>
      <c r="N71" t="str">
        <f t="shared" si="5"/>
        <v>T</v>
      </c>
      <c r="O71">
        <f t="shared" si="6"/>
        <v>12</v>
      </c>
      <c r="P71">
        <f t="shared" si="7"/>
        <v>227</v>
      </c>
      <c r="Q71">
        <f t="shared" si="8"/>
        <v>0</v>
      </c>
      <c r="R71">
        <f t="shared" si="9"/>
        <v>49</v>
      </c>
      <c r="AF71" t="s">
        <v>629</v>
      </c>
    </row>
    <row r="72" spans="1:32" x14ac:dyDescent="0.25">
      <c r="A72" t="s">
        <v>134</v>
      </c>
      <c r="B72" t="s">
        <v>49</v>
      </c>
      <c r="C72" t="s">
        <v>594</v>
      </c>
      <c r="D72" t="s">
        <v>540</v>
      </c>
      <c r="E72">
        <v>2</v>
      </c>
      <c r="F72">
        <v>0</v>
      </c>
      <c r="G72" s="16">
        <v>0</v>
      </c>
      <c r="H72">
        <v>3</v>
      </c>
      <c r="I72" s="16">
        <v>2.8E-3</v>
      </c>
      <c r="J72">
        <v>37</v>
      </c>
      <c r="K72" s="16">
        <v>7.8399999999999997E-2</v>
      </c>
      <c r="M72" t="s">
        <v>134</v>
      </c>
      <c r="N72" t="str">
        <f t="shared" si="5"/>
        <v>G</v>
      </c>
      <c r="O72">
        <f t="shared" si="6"/>
        <v>4</v>
      </c>
      <c r="P72">
        <f t="shared" si="7"/>
        <v>4</v>
      </c>
      <c r="Q72">
        <f t="shared" si="8"/>
        <v>0</v>
      </c>
      <c r="R72">
        <f t="shared" si="9"/>
        <v>11</v>
      </c>
      <c r="AF72" t="s">
        <v>757</v>
      </c>
    </row>
    <row r="73" spans="1:32" x14ac:dyDescent="0.25">
      <c r="A73" t="s">
        <v>110</v>
      </c>
      <c r="B73" t="s">
        <v>2</v>
      </c>
      <c r="C73" t="s">
        <v>594</v>
      </c>
      <c r="D73" t="s">
        <v>540</v>
      </c>
      <c r="E73">
        <v>13</v>
      </c>
      <c r="F73">
        <v>0</v>
      </c>
      <c r="G73" s="16">
        <v>0</v>
      </c>
      <c r="H73">
        <v>113</v>
      </c>
      <c r="I73" s="16">
        <v>0.1041</v>
      </c>
      <c r="J73">
        <v>244</v>
      </c>
      <c r="K73" s="16">
        <v>0.55079999999999996</v>
      </c>
      <c r="M73" t="s">
        <v>110</v>
      </c>
      <c r="AF73" t="s">
        <v>757</v>
      </c>
    </row>
    <row r="74" spans="1:32" x14ac:dyDescent="0.25">
      <c r="A74" t="s">
        <v>432</v>
      </c>
      <c r="B74" t="s">
        <v>16</v>
      </c>
      <c r="C74" t="s">
        <v>544</v>
      </c>
      <c r="D74" t="s">
        <v>26</v>
      </c>
      <c r="E74">
        <v>7</v>
      </c>
      <c r="F74">
        <v>0</v>
      </c>
      <c r="G74" s="16">
        <v>0</v>
      </c>
      <c r="H74">
        <v>49</v>
      </c>
      <c r="I74" s="16">
        <v>4.6800000000000001E-2</v>
      </c>
      <c r="J74">
        <v>110</v>
      </c>
      <c r="K74" s="16">
        <v>0.23710000000000001</v>
      </c>
      <c r="M74" t="s">
        <v>432</v>
      </c>
      <c r="N74" t="str">
        <f t="shared" si="5"/>
        <v>RB</v>
      </c>
      <c r="O74">
        <f t="shared" si="6"/>
        <v>16</v>
      </c>
      <c r="P74">
        <f t="shared" si="7"/>
        <v>158</v>
      </c>
      <c r="Q74">
        <f t="shared" si="8"/>
        <v>0</v>
      </c>
      <c r="R74">
        <f t="shared" si="9"/>
        <v>305</v>
      </c>
      <c r="AF74" t="s">
        <v>224</v>
      </c>
    </row>
    <row r="75" spans="1:32" x14ac:dyDescent="0.25">
      <c r="A75" t="s">
        <v>302</v>
      </c>
      <c r="B75" t="s">
        <v>70</v>
      </c>
      <c r="C75" t="s">
        <v>544</v>
      </c>
      <c r="D75" t="s">
        <v>98</v>
      </c>
      <c r="E75">
        <v>16</v>
      </c>
      <c r="F75">
        <v>0</v>
      </c>
      <c r="G75" s="16">
        <v>0</v>
      </c>
      <c r="H75">
        <v>662</v>
      </c>
      <c r="I75" s="16">
        <v>0.56920000000000004</v>
      </c>
      <c r="J75">
        <v>86</v>
      </c>
      <c r="K75" s="16">
        <v>0.1741</v>
      </c>
      <c r="M75" t="s">
        <v>302</v>
      </c>
      <c r="N75" t="str">
        <f t="shared" si="5"/>
        <v>NT</v>
      </c>
      <c r="O75">
        <f t="shared" si="6"/>
        <v>12</v>
      </c>
      <c r="P75">
        <f t="shared" si="7"/>
        <v>0</v>
      </c>
      <c r="Q75">
        <f t="shared" si="8"/>
        <v>105</v>
      </c>
      <c r="R75">
        <f t="shared" si="9"/>
        <v>13</v>
      </c>
      <c r="AF75" t="s">
        <v>224</v>
      </c>
    </row>
    <row r="76" spans="1:32" x14ac:dyDescent="0.25">
      <c r="A76" t="s">
        <v>383</v>
      </c>
      <c r="B76" t="s">
        <v>7</v>
      </c>
      <c r="C76" t="s">
        <v>118</v>
      </c>
      <c r="D76" t="s">
        <v>10</v>
      </c>
      <c r="E76">
        <v>3</v>
      </c>
      <c r="F76">
        <v>0</v>
      </c>
      <c r="G76" s="16">
        <v>0</v>
      </c>
      <c r="H76">
        <v>17</v>
      </c>
      <c r="I76" s="16">
        <v>1.49E-2</v>
      </c>
      <c r="J76">
        <v>16</v>
      </c>
      <c r="K76" s="16">
        <v>3.5700000000000003E-2</v>
      </c>
      <c r="M76" t="s">
        <v>383</v>
      </c>
      <c r="N76" t="str">
        <f t="shared" si="5"/>
        <v>FS</v>
      </c>
      <c r="O76">
        <f t="shared" si="6"/>
        <v>16</v>
      </c>
      <c r="P76">
        <f t="shared" si="7"/>
        <v>0</v>
      </c>
      <c r="Q76">
        <f t="shared" si="8"/>
        <v>227</v>
      </c>
      <c r="R76">
        <f t="shared" si="9"/>
        <v>363</v>
      </c>
      <c r="AF76" t="s">
        <v>674</v>
      </c>
    </row>
    <row r="77" spans="1:32" x14ac:dyDescent="0.25">
      <c r="A77" t="s">
        <v>246</v>
      </c>
      <c r="B77" t="s">
        <v>70</v>
      </c>
      <c r="C77" t="s">
        <v>661</v>
      </c>
      <c r="D77" t="s">
        <v>2</v>
      </c>
      <c r="E77">
        <v>12</v>
      </c>
      <c r="F77">
        <v>440</v>
      </c>
      <c r="G77" s="16">
        <v>0.38800000000000001</v>
      </c>
      <c r="H77">
        <v>0</v>
      </c>
      <c r="I77" s="16">
        <v>0</v>
      </c>
      <c r="J77">
        <v>0</v>
      </c>
      <c r="K77" s="16">
        <v>0</v>
      </c>
      <c r="M77" t="s">
        <v>246</v>
      </c>
      <c r="N77" t="str">
        <f t="shared" si="5"/>
        <v>DE</v>
      </c>
      <c r="O77">
        <f t="shared" si="6"/>
        <v>16</v>
      </c>
      <c r="P77">
        <f t="shared" si="7"/>
        <v>0</v>
      </c>
      <c r="Q77">
        <f t="shared" si="8"/>
        <v>671</v>
      </c>
      <c r="R77">
        <f t="shared" si="9"/>
        <v>93</v>
      </c>
      <c r="AF77" t="s">
        <v>674</v>
      </c>
    </row>
    <row r="78" spans="1:32" x14ac:dyDescent="0.25">
      <c r="A78" t="s">
        <v>124</v>
      </c>
      <c r="B78" t="s">
        <v>10</v>
      </c>
      <c r="C78" t="s">
        <v>661</v>
      </c>
      <c r="D78" t="s">
        <v>2</v>
      </c>
      <c r="E78">
        <v>3</v>
      </c>
      <c r="F78">
        <v>47</v>
      </c>
      <c r="G78" s="16">
        <v>4.9000000000000002E-2</v>
      </c>
      <c r="H78">
        <v>0</v>
      </c>
      <c r="I78" s="16">
        <v>0</v>
      </c>
      <c r="J78">
        <v>0</v>
      </c>
      <c r="K78" s="16">
        <v>0</v>
      </c>
      <c r="M78" t="s">
        <v>124</v>
      </c>
      <c r="N78" t="str">
        <f t="shared" si="5"/>
        <v>CB</v>
      </c>
      <c r="O78">
        <f t="shared" si="6"/>
        <v>10</v>
      </c>
      <c r="P78">
        <f t="shared" si="7"/>
        <v>0</v>
      </c>
      <c r="Q78">
        <f t="shared" si="8"/>
        <v>187</v>
      </c>
      <c r="R78">
        <f t="shared" si="9"/>
        <v>148</v>
      </c>
      <c r="AF78" t="s">
        <v>602</v>
      </c>
    </row>
    <row r="79" spans="1:32" x14ac:dyDescent="0.25">
      <c r="A79" t="s">
        <v>3</v>
      </c>
      <c r="B79" t="s">
        <v>2</v>
      </c>
      <c r="C79" t="s">
        <v>713</v>
      </c>
      <c r="D79" t="s">
        <v>2</v>
      </c>
      <c r="E79">
        <v>4</v>
      </c>
      <c r="F79">
        <v>109</v>
      </c>
      <c r="G79" s="16">
        <v>9.6100000000000005E-2</v>
      </c>
      <c r="H79">
        <v>0</v>
      </c>
      <c r="I79" s="16">
        <v>0</v>
      </c>
      <c r="J79">
        <v>55</v>
      </c>
      <c r="K79" s="16">
        <v>0.11650000000000001</v>
      </c>
      <c r="M79" t="s">
        <v>3</v>
      </c>
      <c r="N79" t="str">
        <f t="shared" si="5"/>
        <v>WR</v>
      </c>
      <c r="O79">
        <f t="shared" si="6"/>
        <v>13</v>
      </c>
      <c r="P79">
        <f t="shared" si="7"/>
        <v>762</v>
      </c>
      <c r="Q79">
        <f t="shared" si="8"/>
        <v>0</v>
      </c>
      <c r="R79">
        <f t="shared" si="9"/>
        <v>1</v>
      </c>
      <c r="AF79" t="s">
        <v>602</v>
      </c>
    </row>
    <row r="80" spans="1:32" x14ac:dyDescent="0.25">
      <c r="A80" t="s">
        <v>156</v>
      </c>
      <c r="B80" t="s">
        <v>55</v>
      </c>
      <c r="C80" t="s">
        <v>713</v>
      </c>
      <c r="D80" t="s">
        <v>2</v>
      </c>
      <c r="E80">
        <v>9</v>
      </c>
      <c r="F80">
        <v>134</v>
      </c>
      <c r="G80" s="16">
        <v>0.1242</v>
      </c>
      <c r="H80">
        <v>0</v>
      </c>
      <c r="I80" s="16">
        <v>0</v>
      </c>
      <c r="J80">
        <v>98</v>
      </c>
      <c r="K80" s="16">
        <v>0.22020000000000001</v>
      </c>
      <c r="M80" t="s">
        <v>156</v>
      </c>
      <c r="AF80" t="s">
        <v>560</v>
      </c>
    </row>
    <row r="81" spans="1:32" x14ac:dyDescent="0.25">
      <c r="A81" t="s">
        <v>165</v>
      </c>
      <c r="B81" t="s">
        <v>16</v>
      </c>
      <c r="C81" t="s">
        <v>377</v>
      </c>
      <c r="D81" t="s">
        <v>98</v>
      </c>
      <c r="E81">
        <v>6</v>
      </c>
      <c r="F81">
        <v>0</v>
      </c>
      <c r="G81" s="16">
        <v>0</v>
      </c>
      <c r="H81">
        <v>154</v>
      </c>
      <c r="I81" s="16">
        <v>0.13239999999999999</v>
      </c>
      <c r="J81">
        <v>45</v>
      </c>
      <c r="K81" s="16">
        <v>9.11E-2</v>
      </c>
      <c r="M81" t="s">
        <v>165</v>
      </c>
      <c r="AF81" t="s">
        <v>560</v>
      </c>
    </row>
    <row r="82" spans="1:32" x14ac:dyDescent="0.25">
      <c r="A82" t="s">
        <v>439</v>
      </c>
      <c r="B82" t="s">
        <v>49</v>
      </c>
      <c r="C82" t="s">
        <v>422</v>
      </c>
      <c r="D82" t="s">
        <v>201</v>
      </c>
      <c r="E82">
        <v>5</v>
      </c>
      <c r="F82">
        <v>180</v>
      </c>
      <c r="G82" s="16">
        <v>0.15409999999999999</v>
      </c>
      <c r="H82">
        <v>0</v>
      </c>
      <c r="I82" s="16">
        <v>0</v>
      </c>
      <c r="J82">
        <v>0</v>
      </c>
      <c r="K82" s="16">
        <v>0</v>
      </c>
      <c r="M82" t="s">
        <v>439</v>
      </c>
      <c r="AF82" t="s">
        <v>649</v>
      </c>
    </row>
    <row r="83" spans="1:32" x14ac:dyDescent="0.25">
      <c r="A83" t="s">
        <v>106</v>
      </c>
      <c r="B83" t="s">
        <v>70</v>
      </c>
      <c r="C83" t="s">
        <v>245</v>
      </c>
      <c r="D83" t="s">
        <v>540</v>
      </c>
      <c r="E83">
        <v>15</v>
      </c>
      <c r="F83">
        <v>0</v>
      </c>
      <c r="G83" s="16">
        <v>0</v>
      </c>
      <c r="H83">
        <v>743</v>
      </c>
      <c r="I83" s="16">
        <v>0.72</v>
      </c>
      <c r="J83">
        <v>128</v>
      </c>
      <c r="K83" s="16">
        <v>0.28010000000000002</v>
      </c>
      <c r="M83" t="s">
        <v>106</v>
      </c>
      <c r="N83" t="str">
        <f t="shared" si="5"/>
        <v>DT</v>
      </c>
      <c r="O83">
        <f t="shared" si="6"/>
        <v>4</v>
      </c>
      <c r="P83">
        <f t="shared" si="7"/>
        <v>0</v>
      </c>
      <c r="Q83">
        <f t="shared" si="8"/>
        <v>73</v>
      </c>
      <c r="R83">
        <f t="shared" si="9"/>
        <v>18</v>
      </c>
      <c r="AF83" t="s">
        <v>649</v>
      </c>
    </row>
    <row r="84" spans="1:32" x14ac:dyDescent="0.25">
      <c r="A84" t="s">
        <v>396</v>
      </c>
      <c r="B84" t="s">
        <v>16</v>
      </c>
      <c r="C84" t="s">
        <v>258</v>
      </c>
      <c r="D84" t="s">
        <v>540</v>
      </c>
      <c r="E84">
        <v>16</v>
      </c>
      <c r="F84">
        <v>0</v>
      </c>
      <c r="G84" s="16">
        <v>0</v>
      </c>
      <c r="H84">
        <v>567</v>
      </c>
      <c r="I84" s="16">
        <v>0.54149999999999998</v>
      </c>
      <c r="J84">
        <v>215</v>
      </c>
      <c r="K84" s="16">
        <v>0.49309999999999998</v>
      </c>
      <c r="M84" t="s">
        <v>396</v>
      </c>
      <c r="AF84" t="s">
        <v>649</v>
      </c>
    </row>
    <row r="85" spans="1:32" x14ac:dyDescent="0.25">
      <c r="A85" t="s">
        <v>167</v>
      </c>
      <c r="B85" t="s">
        <v>98</v>
      </c>
      <c r="C85" t="s">
        <v>714</v>
      </c>
      <c r="D85" t="s">
        <v>16</v>
      </c>
      <c r="E85">
        <v>5</v>
      </c>
      <c r="F85">
        <v>26</v>
      </c>
      <c r="G85" s="16">
        <v>2.53E-2</v>
      </c>
      <c r="H85">
        <v>0</v>
      </c>
      <c r="I85" s="16">
        <v>0</v>
      </c>
      <c r="J85">
        <v>0</v>
      </c>
      <c r="K85" s="16">
        <v>0</v>
      </c>
      <c r="M85" t="s">
        <v>167</v>
      </c>
      <c r="N85" t="str">
        <f t="shared" si="5"/>
        <v>LB</v>
      </c>
      <c r="O85">
        <f t="shared" si="6"/>
        <v>14</v>
      </c>
      <c r="P85">
        <f t="shared" si="7"/>
        <v>0</v>
      </c>
      <c r="Q85">
        <f t="shared" si="8"/>
        <v>479</v>
      </c>
      <c r="R85">
        <f t="shared" si="9"/>
        <v>0</v>
      </c>
      <c r="AF85" t="s">
        <v>583</v>
      </c>
    </row>
    <row r="86" spans="1:32" x14ac:dyDescent="0.25">
      <c r="A86" t="s">
        <v>33</v>
      </c>
      <c r="B86" t="s">
        <v>10</v>
      </c>
      <c r="C86" t="s">
        <v>714</v>
      </c>
      <c r="D86" t="s">
        <v>16</v>
      </c>
      <c r="E86">
        <v>3</v>
      </c>
      <c r="F86">
        <v>75</v>
      </c>
      <c r="G86" s="16">
        <v>6.9500000000000006E-2</v>
      </c>
      <c r="H86">
        <v>0</v>
      </c>
      <c r="I86" s="16">
        <v>0</v>
      </c>
      <c r="J86">
        <v>0</v>
      </c>
      <c r="K86" s="16">
        <v>0</v>
      </c>
      <c r="M86" t="s">
        <v>33</v>
      </c>
      <c r="AF86" t="s">
        <v>583</v>
      </c>
    </row>
    <row r="87" spans="1:32" x14ac:dyDescent="0.25">
      <c r="A87" t="s">
        <v>265</v>
      </c>
      <c r="B87" t="s">
        <v>98</v>
      </c>
      <c r="C87" t="s">
        <v>263</v>
      </c>
      <c r="D87" t="s">
        <v>2</v>
      </c>
      <c r="E87">
        <v>14</v>
      </c>
      <c r="F87">
        <v>190</v>
      </c>
      <c r="G87" s="16">
        <v>0.1726</v>
      </c>
      <c r="H87">
        <v>0</v>
      </c>
      <c r="I87" s="16">
        <v>0</v>
      </c>
      <c r="J87">
        <v>189</v>
      </c>
      <c r="K87" s="16">
        <v>0.40379999999999999</v>
      </c>
      <c r="M87" t="s">
        <v>265</v>
      </c>
      <c r="N87" t="str">
        <f t="shared" si="5"/>
        <v>DE</v>
      </c>
      <c r="O87">
        <f t="shared" si="6"/>
        <v>16</v>
      </c>
      <c r="P87">
        <f t="shared" si="7"/>
        <v>0</v>
      </c>
      <c r="Q87">
        <f t="shared" si="8"/>
        <v>698</v>
      </c>
      <c r="R87">
        <f t="shared" si="9"/>
        <v>87</v>
      </c>
      <c r="AF87" t="s">
        <v>650</v>
      </c>
    </row>
    <row r="88" spans="1:32" x14ac:dyDescent="0.25">
      <c r="A88" t="s">
        <v>190</v>
      </c>
      <c r="B88" t="s">
        <v>10</v>
      </c>
      <c r="C88" t="s">
        <v>72</v>
      </c>
      <c r="D88" t="s">
        <v>2</v>
      </c>
      <c r="E88">
        <v>14</v>
      </c>
      <c r="F88">
        <v>753</v>
      </c>
      <c r="G88" s="16">
        <v>0.68330000000000002</v>
      </c>
      <c r="H88">
        <v>0</v>
      </c>
      <c r="I88" s="16">
        <v>0</v>
      </c>
      <c r="J88">
        <v>0</v>
      </c>
      <c r="K88" s="16">
        <v>0</v>
      </c>
      <c r="M88" t="s">
        <v>190</v>
      </c>
      <c r="N88" t="str">
        <f t="shared" si="5"/>
        <v>CB</v>
      </c>
      <c r="O88">
        <f t="shared" si="6"/>
        <v>14</v>
      </c>
      <c r="P88">
        <f t="shared" si="7"/>
        <v>0</v>
      </c>
      <c r="Q88">
        <f t="shared" si="8"/>
        <v>72</v>
      </c>
      <c r="R88">
        <f t="shared" si="9"/>
        <v>199</v>
      </c>
      <c r="AF88" t="s">
        <v>650</v>
      </c>
    </row>
    <row r="89" spans="1:32" x14ac:dyDescent="0.25">
      <c r="A89" t="s">
        <v>80</v>
      </c>
      <c r="B89" t="s">
        <v>7</v>
      </c>
      <c r="C89" t="s">
        <v>72</v>
      </c>
      <c r="D89" t="s">
        <v>542</v>
      </c>
      <c r="F89">
        <v>0</v>
      </c>
      <c r="G89" s="16">
        <v>0</v>
      </c>
      <c r="H89">
        <v>0</v>
      </c>
      <c r="I89" s="16">
        <v>0</v>
      </c>
      <c r="J89">
        <v>1</v>
      </c>
      <c r="K89" s="16">
        <v>2.3E-3</v>
      </c>
      <c r="M89" t="s">
        <v>80</v>
      </c>
      <c r="N89" t="str">
        <f t="shared" si="5"/>
        <v>SS</v>
      </c>
      <c r="O89">
        <f t="shared" si="6"/>
        <v>16</v>
      </c>
      <c r="P89">
        <f t="shared" si="7"/>
        <v>0</v>
      </c>
      <c r="Q89">
        <f t="shared" si="8"/>
        <v>994</v>
      </c>
      <c r="R89">
        <f t="shared" si="9"/>
        <v>81</v>
      </c>
      <c r="AF89" t="s">
        <v>623</v>
      </c>
    </row>
    <row r="90" spans="1:32" x14ac:dyDescent="0.25">
      <c r="A90" t="s">
        <v>91</v>
      </c>
      <c r="B90" t="s">
        <v>55</v>
      </c>
      <c r="C90" t="s">
        <v>274</v>
      </c>
      <c r="D90" t="s">
        <v>201</v>
      </c>
      <c r="E90">
        <v>13</v>
      </c>
      <c r="F90">
        <v>801</v>
      </c>
      <c r="G90" s="16">
        <v>0.69830000000000003</v>
      </c>
      <c r="H90">
        <v>0</v>
      </c>
      <c r="I90" s="16">
        <v>0</v>
      </c>
      <c r="J90">
        <v>0</v>
      </c>
      <c r="K90" s="16">
        <v>0</v>
      </c>
      <c r="M90" t="s">
        <v>91</v>
      </c>
      <c r="N90" t="str">
        <f t="shared" si="5"/>
        <v>QB</v>
      </c>
      <c r="O90">
        <f t="shared" si="6"/>
        <v>16</v>
      </c>
      <c r="P90">
        <f t="shared" si="7"/>
        <v>1012</v>
      </c>
      <c r="Q90">
        <f t="shared" si="8"/>
        <v>0</v>
      </c>
      <c r="R90">
        <f t="shared" si="9"/>
        <v>0</v>
      </c>
      <c r="AF90" t="s">
        <v>623</v>
      </c>
    </row>
    <row r="91" spans="1:32" x14ac:dyDescent="0.25">
      <c r="A91" t="s">
        <v>389</v>
      </c>
      <c r="B91" t="s">
        <v>2</v>
      </c>
      <c r="C91" t="s">
        <v>688</v>
      </c>
      <c r="D91" t="s">
        <v>10</v>
      </c>
      <c r="E91">
        <v>3</v>
      </c>
      <c r="F91">
        <v>0</v>
      </c>
      <c r="G91" s="16">
        <v>0</v>
      </c>
      <c r="H91">
        <v>8</v>
      </c>
      <c r="I91" s="16">
        <v>7.6E-3</v>
      </c>
      <c r="J91">
        <v>37</v>
      </c>
      <c r="K91" s="16">
        <v>7.9699999999999993E-2</v>
      </c>
      <c r="M91" t="s">
        <v>389</v>
      </c>
      <c r="N91" t="str">
        <f t="shared" si="5"/>
        <v>WR</v>
      </c>
      <c r="O91">
        <f t="shared" si="6"/>
        <v>14</v>
      </c>
      <c r="P91">
        <f t="shared" si="7"/>
        <v>276</v>
      </c>
      <c r="Q91">
        <f t="shared" si="8"/>
        <v>0</v>
      </c>
      <c r="R91">
        <f t="shared" si="9"/>
        <v>28</v>
      </c>
      <c r="AF91" t="s">
        <v>584</v>
      </c>
    </row>
    <row r="92" spans="1:32" x14ac:dyDescent="0.25">
      <c r="A92" t="s">
        <v>255</v>
      </c>
      <c r="B92" t="s">
        <v>23</v>
      </c>
      <c r="C92" t="s">
        <v>688</v>
      </c>
      <c r="D92" t="s">
        <v>10</v>
      </c>
      <c r="E92">
        <v>7</v>
      </c>
      <c r="F92">
        <v>0</v>
      </c>
      <c r="G92" s="16">
        <v>0</v>
      </c>
      <c r="H92">
        <v>105</v>
      </c>
      <c r="I92" s="16">
        <v>9.9400000000000002E-2</v>
      </c>
      <c r="J92">
        <v>83</v>
      </c>
      <c r="K92" s="16">
        <v>0.1895</v>
      </c>
      <c r="M92" t="s">
        <v>255</v>
      </c>
      <c r="N92" t="str">
        <f t="shared" si="5"/>
        <v>LB</v>
      </c>
      <c r="O92">
        <f t="shared" si="6"/>
        <v>9</v>
      </c>
      <c r="P92">
        <f t="shared" si="7"/>
        <v>0</v>
      </c>
      <c r="Q92">
        <f t="shared" si="8"/>
        <v>484</v>
      </c>
      <c r="R92">
        <f t="shared" si="9"/>
        <v>60</v>
      </c>
      <c r="AF92" t="s">
        <v>584</v>
      </c>
    </row>
    <row r="93" spans="1:32" x14ac:dyDescent="0.25">
      <c r="A93" t="s">
        <v>172</v>
      </c>
      <c r="B93" t="s">
        <v>16</v>
      </c>
      <c r="C93" t="s">
        <v>276</v>
      </c>
      <c r="D93" t="s">
        <v>7</v>
      </c>
      <c r="E93">
        <v>6</v>
      </c>
      <c r="F93">
        <v>0</v>
      </c>
      <c r="G93" s="16">
        <v>0</v>
      </c>
      <c r="H93">
        <v>2</v>
      </c>
      <c r="I93" s="16">
        <v>1.6999999999999999E-3</v>
      </c>
      <c r="J93">
        <v>103</v>
      </c>
      <c r="K93" s="16">
        <v>0.20849999999999999</v>
      </c>
      <c r="M93" t="s">
        <v>172</v>
      </c>
      <c r="N93" t="str">
        <f t="shared" si="5"/>
        <v>RB</v>
      </c>
      <c r="O93">
        <f t="shared" si="6"/>
        <v>15</v>
      </c>
      <c r="P93">
        <f t="shared" si="7"/>
        <v>767</v>
      </c>
      <c r="Q93">
        <f t="shared" si="8"/>
        <v>0</v>
      </c>
      <c r="R93">
        <f t="shared" si="9"/>
        <v>0</v>
      </c>
      <c r="AF93" t="s">
        <v>604</v>
      </c>
    </row>
    <row r="94" spans="1:32" x14ac:dyDescent="0.25">
      <c r="A94" t="s">
        <v>24</v>
      </c>
      <c r="B94" t="s">
        <v>26</v>
      </c>
      <c r="C94" t="s">
        <v>719</v>
      </c>
      <c r="D94" t="s">
        <v>10</v>
      </c>
      <c r="E94">
        <v>8</v>
      </c>
      <c r="F94">
        <v>0</v>
      </c>
      <c r="G94" s="16">
        <v>0</v>
      </c>
      <c r="H94">
        <v>23</v>
      </c>
      <c r="I94" s="16">
        <v>2.1999999999999999E-2</v>
      </c>
      <c r="J94">
        <v>61</v>
      </c>
      <c r="K94" s="16">
        <v>0.13350000000000001</v>
      </c>
      <c r="M94" s="19" t="s">
        <v>24</v>
      </c>
      <c r="N94" s="19" t="str">
        <f t="shared" si="5"/>
        <v>SS</v>
      </c>
      <c r="O94" s="19">
        <v>7</v>
      </c>
      <c r="P94" s="19">
        <f t="shared" si="7"/>
        <v>0</v>
      </c>
      <c r="Q94" s="19">
        <f>95+58</f>
        <v>153</v>
      </c>
      <c r="R94" s="19">
        <f>74+11</f>
        <v>85</v>
      </c>
      <c r="S94" s="17" t="s">
        <v>7</v>
      </c>
      <c r="T94" s="17">
        <v>2</v>
      </c>
      <c r="U94" s="17">
        <v>0</v>
      </c>
      <c r="V94" s="20">
        <v>0</v>
      </c>
      <c r="W94" s="17">
        <v>58</v>
      </c>
      <c r="X94" s="20">
        <v>5.8200000000000002E-2</v>
      </c>
      <c r="Y94" s="17">
        <v>11</v>
      </c>
      <c r="Z94" s="20">
        <v>2.47E-2</v>
      </c>
      <c r="AF94" t="s">
        <v>604</v>
      </c>
    </row>
    <row r="95" spans="1:32" x14ac:dyDescent="0.25">
      <c r="A95" t="s">
        <v>139</v>
      </c>
      <c r="B95" t="s">
        <v>70</v>
      </c>
      <c r="C95" t="s">
        <v>719</v>
      </c>
      <c r="D95" t="s">
        <v>10</v>
      </c>
      <c r="E95">
        <v>1</v>
      </c>
      <c r="F95">
        <v>0</v>
      </c>
      <c r="G95" s="16">
        <v>0</v>
      </c>
      <c r="H95">
        <v>0</v>
      </c>
      <c r="I95" s="16">
        <v>0</v>
      </c>
      <c r="J95">
        <v>5</v>
      </c>
      <c r="K95" s="16">
        <v>1.12E-2</v>
      </c>
      <c r="M95" t="s">
        <v>139</v>
      </c>
      <c r="N95" t="str">
        <f t="shared" si="5"/>
        <v>DT</v>
      </c>
      <c r="O95">
        <f t="shared" si="6"/>
        <v>11</v>
      </c>
      <c r="P95">
        <f t="shared" si="7"/>
        <v>0</v>
      </c>
      <c r="Q95">
        <f t="shared" si="8"/>
        <v>273</v>
      </c>
      <c r="R95">
        <f t="shared" si="9"/>
        <v>49</v>
      </c>
      <c r="AF95" t="s">
        <v>680</v>
      </c>
    </row>
    <row r="96" spans="1:32" x14ac:dyDescent="0.25">
      <c r="A96" t="s">
        <v>241</v>
      </c>
      <c r="B96" t="s">
        <v>26</v>
      </c>
      <c r="C96" t="s">
        <v>189</v>
      </c>
      <c r="D96" t="s">
        <v>13</v>
      </c>
      <c r="E96">
        <v>10</v>
      </c>
      <c r="F96">
        <v>519</v>
      </c>
      <c r="G96" s="16">
        <v>0.4577</v>
      </c>
      <c r="H96">
        <v>0</v>
      </c>
      <c r="I96" s="16">
        <v>0</v>
      </c>
      <c r="J96">
        <v>45</v>
      </c>
      <c r="K96" s="16">
        <v>9.5299999999999996E-2</v>
      </c>
      <c r="M96" t="s">
        <v>241</v>
      </c>
      <c r="N96" t="str">
        <f t="shared" si="5"/>
        <v>CB</v>
      </c>
      <c r="O96">
        <f t="shared" si="6"/>
        <v>16</v>
      </c>
      <c r="P96">
        <f t="shared" si="7"/>
        <v>0</v>
      </c>
      <c r="Q96">
        <f t="shared" si="8"/>
        <v>366</v>
      </c>
      <c r="R96">
        <f t="shared" si="9"/>
        <v>287</v>
      </c>
      <c r="AF96" t="s">
        <v>680</v>
      </c>
    </row>
    <row r="97" spans="1:32" x14ac:dyDescent="0.25">
      <c r="A97" t="s">
        <v>310</v>
      </c>
      <c r="B97" t="s">
        <v>2</v>
      </c>
      <c r="C97" t="s">
        <v>259</v>
      </c>
      <c r="D97" t="s">
        <v>542</v>
      </c>
      <c r="E97">
        <v>12</v>
      </c>
      <c r="F97">
        <v>227</v>
      </c>
      <c r="G97" s="16">
        <v>0.2112</v>
      </c>
      <c r="H97">
        <v>0</v>
      </c>
      <c r="I97" s="16">
        <v>0</v>
      </c>
      <c r="J97">
        <v>49</v>
      </c>
      <c r="K97" s="16">
        <v>0.10630000000000001</v>
      </c>
      <c r="M97" t="s">
        <v>310</v>
      </c>
      <c r="N97" t="str">
        <f t="shared" si="5"/>
        <v>WR</v>
      </c>
      <c r="O97">
        <f t="shared" si="6"/>
        <v>16</v>
      </c>
      <c r="P97">
        <f t="shared" si="7"/>
        <v>830</v>
      </c>
      <c r="Q97">
        <f t="shared" si="8"/>
        <v>0</v>
      </c>
      <c r="R97">
        <f t="shared" si="9"/>
        <v>36</v>
      </c>
      <c r="AF97" t="s">
        <v>549</v>
      </c>
    </row>
    <row r="98" spans="1:32" x14ac:dyDescent="0.25">
      <c r="A98" t="s">
        <v>17</v>
      </c>
      <c r="B98" t="s">
        <v>2</v>
      </c>
      <c r="C98" t="s">
        <v>631</v>
      </c>
      <c r="D98" t="s">
        <v>7</v>
      </c>
      <c r="E98">
        <v>4</v>
      </c>
      <c r="F98">
        <v>0</v>
      </c>
      <c r="G98" s="16">
        <v>0</v>
      </c>
      <c r="H98">
        <v>152</v>
      </c>
      <c r="I98" s="16">
        <v>0.14530000000000001</v>
      </c>
      <c r="J98">
        <v>47</v>
      </c>
      <c r="K98" s="16">
        <v>0.1013</v>
      </c>
      <c r="M98" t="s">
        <v>17</v>
      </c>
      <c r="N98" t="str">
        <f t="shared" si="5"/>
        <v>RB</v>
      </c>
      <c r="O98">
        <f t="shared" si="6"/>
        <v>8</v>
      </c>
      <c r="P98">
        <f t="shared" si="7"/>
        <v>3</v>
      </c>
      <c r="Q98">
        <f t="shared" si="8"/>
        <v>0</v>
      </c>
      <c r="R98">
        <f t="shared" si="9"/>
        <v>38</v>
      </c>
      <c r="AF98" t="s">
        <v>549</v>
      </c>
    </row>
    <row r="99" spans="1:32" x14ac:dyDescent="0.25">
      <c r="A99" t="s">
        <v>411</v>
      </c>
      <c r="B99" t="s">
        <v>55</v>
      </c>
      <c r="C99" t="s">
        <v>631</v>
      </c>
      <c r="D99" t="s">
        <v>7</v>
      </c>
      <c r="E99">
        <v>7</v>
      </c>
      <c r="F99">
        <v>0</v>
      </c>
      <c r="G99" s="16">
        <v>0</v>
      </c>
      <c r="H99">
        <v>111</v>
      </c>
      <c r="I99" s="16">
        <v>0.1014</v>
      </c>
      <c r="J99">
        <v>97</v>
      </c>
      <c r="K99" s="16">
        <v>0.217</v>
      </c>
      <c r="M99" t="s">
        <v>411</v>
      </c>
      <c r="AF99" t="s">
        <v>675</v>
      </c>
    </row>
    <row r="100" spans="1:32" x14ac:dyDescent="0.25">
      <c r="A100" t="s">
        <v>177</v>
      </c>
      <c r="B100" t="s">
        <v>10</v>
      </c>
      <c r="C100" t="s">
        <v>134</v>
      </c>
      <c r="D100" t="s">
        <v>545</v>
      </c>
      <c r="E100">
        <v>4</v>
      </c>
      <c r="F100">
        <v>4</v>
      </c>
      <c r="G100" s="16">
        <v>3.5999999999999999E-3</v>
      </c>
      <c r="H100">
        <v>0</v>
      </c>
      <c r="I100" s="16">
        <v>0</v>
      </c>
      <c r="J100">
        <v>11</v>
      </c>
      <c r="K100" s="16">
        <v>2.3199999999999998E-2</v>
      </c>
      <c r="M100" t="s">
        <v>177</v>
      </c>
      <c r="AF100" t="s">
        <v>675</v>
      </c>
    </row>
    <row r="101" spans="1:32" x14ac:dyDescent="0.25">
      <c r="A101" t="s">
        <v>289</v>
      </c>
      <c r="B101" t="s">
        <v>70</v>
      </c>
      <c r="C101" t="s">
        <v>432</v>
      </c>
      <c r="D101" t="s">
        <v>16</v>
      </c>
      <c r="E101">
        <v>16</v>
      </c>
      <c r="F101">
        <v>158</v>
      </c>
      <c r="G101" s="16">
        <v>0.15310000000000001</v>
      </c>
      <c r="H101">
        <v>0</v>
      </c>
      <c r="I101" s="16">
        <v>0</v>
      </c>
      <c r="J101">
        <v>305</v>
      </c>
      <c r="K101" s="16">
        <v>0.66449999999999998</v>
      </c>
      <c r="M101" t="s">
        <v>289</v>
      </c>
      <c r="AF101" t="s">
        <v>625</v>
      </c>
    </row>
    <row r="102" spans="1:32" x14ac:dyDescent="0.25">
      <c r="A102" t="s">
        <v>351</v>
      </c>
      <c r="B102" t="s">
        <v>26</v>
      </c>
      <c r="C102" t="s">
        <v>695</v>
      </c>
      <c r="D102" t="s">
        <v>98</v>
      </c>
      <c r="E102">
        <v>3</v>
      </c>
      <c r="F102">
        <v>0</v>
      </c>
      <c r="G102" s="16">
        <v>0</v>
      </c>
      <c r="H102">
        <v>31</v>
      </c>
      <c r="I102" s="16">
        <v>2.69E-2</v>
      </c>
      <c r="J102">
        <v>47</v>
      </c>
      <c r="K102" s="16">
        <v>0.1024</v>
      </c>
      <c r="M102" t="s">
        <v>351</v>
      </c>
      <c r="N102" t="str">
        <f t="shared" si="5"/>
        <v>S</v>
      </c>
      <c r="O102">
        <f t="shared" si="6"/>
        <v>6</v>
      </c>
      <c r="P102">
        <f t="shared" si="7"/>
        <v>0</v>
      </c>
      <c r="Q102">
        <f t="shared" si="8"/>
        <v>311</v>
      </c>
      <c r="R102">
        <f t="shared" si="9"/>
        <v>78</v>
      </c>
      <c r="AF102" t="s">
        <v>625</v>
      </c>
    </row>
    <row r="103" spans="1:32" x14ac:dyDescent="0.25">
      <c r="A103" t="s">
        <v>159</v>
      </c>
      <c r="B103" t="s">
        <v>70</v>
      </c>
      <c r="C103" t="s">
        <v>695</v>
      </c>
      <c r="D103" t="s">
        <v>98</v>
      </c>
      <c r="E103">
        <v>11</v>
      </c>
      <c r="F103">
        <v>0</v>
      </c>
      <c r="G103" s="16">
        <v>0</v>
      </c>
      <c r="H103">
        <v>247</v>
      </c>
      <c r="I103" s="16">
        <v>0.21390000000000001</v>
      </c>
      <c r="J103">
        <v>154</v>
      </c>
      <c r="K103" s="16">
        <v>0.30919999999999997</v>
      </c>
      <c r="M103" t="s">
        <v>159</v>
      </c>
      <c r="N103" t="str">
        <f t="shared" si="5"/>
        <v>DE</v>
      </c>
      <c r="O103">
        <f t="shared" si="6"/>
        <v>4</v>
      </c>
      <c r="P103">
        <f t="shared" si="7"/>
        <v>0</v>
      </c>
      <c r="Q103">
        <f t="shared" si="8"/>
        <v>105</v>
      </c>
      <c r="R103">
        <f t="shared" si="9"/>
        <v>18</v>
      </c>
      <c r="AF103" t="s">
        <v>633</v>
      </c>
    </row>
    <row r="104" spans="1:32" x14ac:dyDescent="0.25">
      <c r="A104" t="s">
        <v>140</v>
      </c>
      <c r="B104" t="s">
        <v>13</v>
      </c>
      <c r="C104" t="s">
        <v>637</v>
      </c>
      <c r="D104" t="s">
        <v>16</v>
      </c>
      <c r="E104">
        <v>4</v>
      </c>
      <c r="F104">
        <v>35</v>
      </c>
      <c r="G104" s="16">
        <v>3.2599999999999997E-2</v>
      </c>
      <c r="H104">
        <v>0</v>
      </c>
      <c r="I104" s="16">
        <v>0</v>
      </c>
      <c r="J104">
        <v>18</v>
      </c>
      <c r="K104" s="16">
        <v>3.9E-2</v>
      </c>
      <c r="M104" t="s">
        <v>140</v>
      </c>
      <c r="N104" t="str">
        <f t="shared" si="5"/>
        <v>TE</v>
      </c>
      <c r="O104">
        <f t="shared" si="6"/>
        <v>14</v>
      </c>
      <c r="P104">
        <f t="shared" si="7"/>
        <v>613</v>
      </c>
      <c r="Q104">
        <f t="shared" si="8"/>
        <v>0</v>
      </c>
      <c r="R104">
        <f t="shared" si="9"/>
        <v>9</v>
      </c>
      <c r="AF104" t="s">
        <v>633</v>
      </c>
    </row>
    <row r="105" spans="1:32" x14ac:dyDescent="0.25">
      <c r="A105" t="s">
        <v>427</v>
      </c>
      <c r="B105" t="s">
        <v>98</v>
      </c>
      <c r="C105" t="s">
        <v>637</v>
      </c>
      <c r="D105" t="s">
        <v>16</v>
      </c>
      <c r="E105">
        <v>6</v>
      </c>
      <c r="F105">
        <v>60</v>
      </c>
      <c r="G105" s="16">
        <v>5.4600000000000003E-2</v>
      </c>
      <c r="H105">
        <v>0</v>
      </c>
      <c r="I105" s="16">
        <v>0</v>
      </c>
      <c r="J105">
        <v>60</v>
      </c>
      <c r="K105" s="16">
        <v>0.1245</v>
      </c>
      <c r="M105" t="s">
        <v>427</v>
      </c>
      <c r="N105" t="str">
        <f t="shared" si="5"/>
        <v>DT</v>
      </c>
      <c r="O105">
        <f t="shared" si="6"/>
        <v>13</v>
      </c>
      <c r="P105">
        <f t="shared" si="7"/>
        <v>0</v>
      </c>
      <c r="Q105">
        <f t="shared" si="8"/>
        <v>275</v>
      </c>
      <c r="R105">
        <f t="shared" si="9"/>
        <v>36</v>
      </c>
      <c r="AF105" t="s">
        <v>731</v>
      </c>
    </row>
    <row r="106" spans="1:32" x14ac:dyDescent="0.25">
      <c r="A106" t="s">
        <v>224</v>
      </c>
      <c r="B106" t="s">
        <v>201</v>
      </c>
      <c r="C106" t="s">
        <v>302</v>
      </c>
      <c r="D106" t="s">
        <v>539</v>
      </c>
      <c r="E106">
        <v>12</v>
      </c>
      <c r="F106">
        <v>0</v>
      </c>
      <c r="G106" s="16">
        <v>0</v>
      </c>
      <c r="H106">
        <v>105</v>
      </c>
      <c r="I106" s="16">
        <v>9.4700000000000006E-2</v>
      </c>
      <c r="J106">
        <v>13</v>
      </c>
      <c r="K106" s="16">
        <v>2.9100000000000001E-2</v>
      </c>
      <c r="M106" s="18" t="s">
        <v>224</v>
      </c>
      <c r="N106" s="19" t="str">
        <f t="shared" si="5"/>
        <v>C</v>
      </c>
      <c r="O106" s="19">
        <v>4</v>
      </c>
      <c r="P106" s="19">
        <f t="shared" si="7"/>
        <v>0</v>
      </c>
      <c r="Q106" s="19">
        <f t="shared" si="8"/>
        <v>0</v>
      </c>
      <c r="R106" s="19">
        <v>15</v>
      </c>
      <c r="S106" s="17" t="s">
        <v>201</v>
      </c>
      <c r="T106" s="17">
        <v>1</v>
      </c>
      <c r="U106" s="17">
        <v>0</v>
      </c>
      <c r="V106" s="20">
        <v>0</v>
      </c>
      <c r="W106" s="17">
        <v>0</v>
      </c>
      <c r="X106" s="20">
        <v>0</v>
      </c>
      <c r="Y106" s="17">
        <v>5</v>
      </c>
      <c r="Z106" s="20">
        <v>1.09E-2</v>
      </c>
      <c r="AF106" t="s">
        <v>731</v>
      </c>
    </row>
    <row r="107" spans="1:32" x14ac:dyDescent="0.25">
      <c r="A107" t="s">
        <v>227</v>
      </c>
      <c r="B107" t="s">
        <v>49</v>
      </c>
      <c r="C107" t="s">
        <v>383</v>
      </c>
      <c r="D107" t="s">
        <v>26</v>
      </c>
      <c r="E107">
        <v>16</v>
      </c>
      <c r="F107">
        <v>0</v>
      </c>
      <c r="G107" s="16">
        <v>0</v>
      </c>
      <c r="H107">
        <v>227</v>
      </c>
      <c r="I107" s="16">
        <v>0.20899999999999999</v>
      </c>
      <c r="J107">
        <v>363</v>
      </c>
      <c r="K107" s="16">
        <v>0.81389999999999996</v>
      </c>
      <c r="M107" t="s">
        <v>227</v>
      </c>
      <c r="N107" t="str">
        <f t="shared" si="5"/>
        <v>G</v>
      </c>
      <c r="O107">
        <f t="shared" si="6"/>
        <v>16</v>
      </c>
      <c r="P107">
        <f t="shared" si="7"/>
        <v>1053</v>
      </c>
      <c r="Q107">
        <f t="shared" si="8"/>
        <v>0</v>
      </c>
      <c r="R107">
        <f t="shared" si="9"/>
        <v>65</v>
      </c>
      <c r="AF107" t="s">
        <v>756</v>
      </c>
    </row>
    <row r="108" spans="1:32" x14ac:dyDescent="0.25">
      <c r="A108" t="s">
        <v>19</v>
      </c>
      <c r="B108" t="s">
        <v>16</v>
      </c>
      <c r="C108" t="s">
        <v>246</v>
      </c>
      <c r="D108" t="s">
        <v>98</v>
      </c>
      <c r="E108">
        <v>16</v>
      </c>
      <c r="F108">
        <v>0</v>
      </c>
      <c r="G108" s="16">
        <v>0</v>
      </c>
      <c r="H108">
        <v>671</v>
      </c>
      <c r="I108" s="16">
        <v>0.63660000000000005</v>
      </c>
      <c r="J108">
        <v>93</v>
      </c>
      <c r="K108" s="16">
        <v>0.20760000000000001</v>
      </c>
      <c r="M108" t="s">
        <v>19</v>
      </c>
      <c r="AF108" t="s">
        <v>756</v>
      </c>
    </row>
    <row r="109" spans="1:32" x14ac:dyDescent="0.25">
      <c r="A109" t="s">
        <v>408</v>
      </c>
      <c r="B109" t="s">
        <v>70</v>
      </c>
      <c r="C109" t="s">
        <v>124</v>
      </c>
      <c r="D109" t="s">
        <v>10</v>
      </c>
      <c r="E109">
        <v>10</v>
      </c>
      <c r="F109">
        <v>0</v>
      </c>
      <c r="G109" s="16">
        <v>0</v>
      </c>
      <c r="H109">
        <v>187</v>
      </c>
      <c r="I109" s="16">
        <v>0.1724</v>
      </c>
      <c r="J109">
        <v>148</v>
      </c>
      <c r="K109" s="16">
        <v>0.33410000000000001</v>
      </c>
      <c r="M109" t="s">
        <v>408</v>
      </c>
      <c r="AF109" t="s">
        <v>626</v>
      </c>
    </row>
    <row r="110" spans="1:32" x14ac:dyDescent="0.25">
      <c r="A110" t="s">
        <v>360</v>
      </c>
      <c r="B110" t="s">
        <v>45</v>
      </c>
      <c r="C110" t="s">
        <v>3</v>
      </c>
      <c r="D110" t="s">
        <v>2</v>
      </c>
      <c r="E110">
        <v>13</v>
      </c>
      <c r="F110">
        <v>762</v>
      </c>
      <c r="G110" s="16">
        <v>0.6643</v>
      </c>
      <c r="H110">
        <v>0</v>
      </c>
      <c r="I110" s="16">
        <v>0</v>
      </c>
      <c r="J110">
        <v>1</v>
      </c>
      <c r="K110" s="16">
        <v>2.2000000000000001E-3</v>
      </c>
      <c r="M110" t="s">
        <v>360</v>
      </c>
      <c r="N110" t="str">
        <f t="shared" si="5"/>
        <v>T</v>
      </c>
      <c r="O110">
        <f t="shared" si="6"/>
        <v>16</v>
      </c>
      <c r="P110">
        <f t="shared" si="7"/>
        <v>959</v>
      </c>
      <c r="Q110">
        <f t="shared" si="8"/>
        <v>0</v>
      </c>
      <c r="R110">
        <f t="shared" si="9"/>
        <v>45</v>
      </c>
      <c r="AF110" t="s">
        <v>626</v>
      </c>
    </row>
    <row r="111" spans="1:32" x14ac:dyDescent="0.25">
      <c r="A111" t="s">
        <v>99</v>
      </c>
      <c r="B111" t="s">
        <v>26</v>
      </c>
      <c r="C111" t="s">
        <v>729</v>
      </c>
      <c r="D111" t="s">
        <v>10</v>
      </c>
      <c r="E111">
        <v>14</v>
      </c>
      <c r="F111">
        <v>0</v>
      </c>
      <c r="G111" s="16">
        <v>0</v>
      </c>
      <c r="H111">
        <v>871</v>
      </c>
      <c r="I111" s="16">
        <v>0.75670000000000004</v>
      </c>
      <c r="J111">
        <v>16</v>
      </c>
      <c r="K111" s="16">
        <v>3.3300000000000003E-2</v>
      </c>
      <c r="M111" t="s">
        <v>99</v>
      </c>
      <c r="AF111" t="s">
        <v>647</v>
      </c>
    </row>
    <row r="112" spans="1:32" x14ac:dyDescent="0.25">
      <c r="A112" t="s">
        <v>253</v>
      </c>
      <c r="B112" t="s">
        <v>16</v>
      </c>
      <c r="C112" t="s">
        <v>729</v>
      </c>
      <c r="D112" t="s">
        <v>10</v>
      </c>
      <c r="E112">
        <v>2</v>
      </c>
      <c r="F112">
        <v>0</v>
      </c>
      <c r="G112" s="16">
        <v>0</v>
      </c>
      <c r="H112">
        <v>8</v>
      </c>
      <c r="I112" s="16">
        <v>7.6E-3</v>
      </c>
      <c r="J112">
        <v>32</v>
      </c>
      <c r="K112" s="16">
        <v>7.0300000000000001E-2</v>
      </c>
      <c r="M112" t="s">
        <v>253</v>
      </c>
      <c r="AF112" t="s">
        <v>647</v>
      </c>
    </row>
    <row r="113" spans="1:32" x14ac:dyDescent="0.25">
      <c r="A113" t="s">
        <v>248</v>
      </c>
      <c r="B113" t="s">
        <v>23</v>
      </c>
      <c r="C113" t="s">
        <v>655</v>
      </c>
      <c r="D113" t="s">
        <v>16</v>
      </c>
      <c r="E113">
        <v>16</v>
      </c>
      <c r="F113">
        <v>413</v>
      </c>
      <c r="G113" s="16">
        <v>0.37440000000000001</v>
      </c>
      <c r="H113">
        <v>0</v>
      </c>
      <c r="I113" s="16">
        <v>0</v>
      </c>
      <c r="J113">
        <v>114</v>
      </c>
      <c r="K113" s="16">
        <v>0.2457</v>
      </c>
      <c r="M113" t="s">
        <v>248</v>
      </c>
      <c r="N113" t="str">
        <f t="shared" si="5"/>
        <v>DE</v>
      </c>
      <c r="O113">
        <f t="shared" si="6"/>
        <v>12</v>
      </c>
      <c r="P113">
        <f t="shared" si="7"/>
        <v>0</v>
      </c>
      <c r="Q113">
        <f t="shared" si="8"/>
        <v>386</v>
      </c>
      <c r="R113">
        <f t="shared" si="9"/>
        <v>68</v>
      </c>
      <c r="AF113" t="s">
        <v>732</v>
      </c>
    </row>
    <row r="114" spans="1:32" x14ac:dyDescent="0.25">
      <c r="A114" t="s">
        <v>148</v>
      </c>
      <c r="B114" t="s">
        <v>98</v>
      </c>
      <c r="C114" t="s">
        <v>655</v>
      </c>
      <c r="D114" t="s">
        <v>13</v>
      </c>
      <c r="E114">
        <v>16</v>
      </c>
      <c r="F114">
        <v>221</v>
      </c>
      <c r="G114" s="16">
        <v>0.18920000000000001</v>
      </c>
      <c r="H114">
        <v>0</v>
      </c>
      <c r="I114" s="16">
        <v>0</v>
      </c>
      <c r="J114">
        <v>113</v>
      </c>
      <c r="K114" s="16">
        <v>0.24940000000000001</v>
      </c>
      <c r="M114" t="s">
        <v>148</v>
      </c>
      <c r="N114" t="str">
        <f t="shared" si="5"/>
        <v>LB</v>
      </c>
      <c r="O114">
        <f t="shared" si="6"/>
        <v>11</v>
      </c>
      <c r="P114">
        <f t="shared" si="7"/>
        <v>0</v>
      </c>
      <c r="Q114">
        <f t="shared" si="8"/>
        <v>146</v>
      </c>
      <c r="R114">
        <f t="shared" si="9"/>
        <v>12</v>
      </c>
      <c r="AF114" t="s">
        <v>732</v>
      </c>
    </row>
    <row r="115" spans="1:32" x14ac:dyDescent="0.25">
      <c r="A115" t="s">
        <v>84</v>
      </c>
      <c r="B115" t="s">
        <v>2</v>
      </c>
      <c r="C115" t="s">
        <v>715</v>
      </c>
      <c r="D115" t="s">
        <v>70</v>
      </c>
      <c r="E115">
        <v>1</v>
      </c>
      <c r="F115">
        <v>0</v>
      </c>
      <c r="G115" s="16">
        <v>0</v>
      </c>
      <c r="H115">
        <v>0</v>
      </c>
      <c r="I115" s="16">
        <v>0</v>
      </c>
      <c r="J115">
        <v>5</v>
      </c>
      <c r="K115" s="16">
        <v>1.12E-2</v>
      </c>
      <c r="M115" t="s">
        <v>84</v>
      </c>
      <c r="AF115" t="s">
        <v>732</v>
      </c>
    </row>
    <row r="116" spans="1:32" x14ac:dyDescent="0.25">
      <c r="A116" t="s">
        <v>116</v>
      </c>
      <c r="B116" t="s">
        <v>16</v>
      </c>
      <c r="C116" t="s">
        <v>715</v>
      </c>
      <c r="D116" t="s">
        <v>70</v>
      </c>
      <c r="E116">
        <v>4</v>
      </c>
      <c r="F116">
        <v>0</v>
      </c>
      <c r="G116" s="16">
        <v>0</v>
      </c>
      <c r="H116">
        <v>51</v>
      </c>
      <c r="I116" s="16">
        <v>5.1200000000000002E-2</v>
      </c>
      <c r="J116">
        <v>11</v>
      </c>
      <c r="K116" s="16">
        <v>2.47E-2</v>
      </c>
      <c r="M116" t="s">
        <v>116</v>
      </c>
      <c r="N116" t="str">
        <f t="shared" si="5"/>
        <v>RB</v>
      </c>
      <c r="O116">
        <f t="shared" si="6"/>
        <v>16</v>
      </c>
      <c r="P116">
        <f t="shared" si="7"/>
        <v>474</v>
      </c>
      <c r="Q116">
        <f t="shared" si="8"/>
        <v>0</v>
      </c>
      <c r="R116">
        <f t="shared" si="9"/>
        <v>12</v>
      </c>
      <c r="AF116" t="s">
        <v>572</v>
      </c>
    </row>
    <row r="117" spans="1:32" x14ac:dyDescent="0.25">
      <c r="A117" t="s">
        <v>272</v>
      </c>
      <c r="B117" t="s">
        <v>7</v>
      </c>
      <c r="C117" t="s">
        <v>106</v>
      </c>
      <c r="D117" t="s">
        <v>70</v>
      </c>
      <c r="E117">
        <v>4</v>
      </c>
      <c r="F117">
        <v>0</v>
      </c>
      <c r="G117" s="16">
        <v>0</v>
      </c>
      <c r="H117">
        <v>73</v>
      </c>
      <c r="I117" s="16">
        <v>6.3399999999999998E-2</v>
      </c>
      <c r="J117">
        <v>18</v>
      </c>
      <c r="K117" s="16">
        <v>3.9199999999999999E-2</v>
      </c>
      <c r="M117" t="s">
        <v>272</v>
      </c>
      <c r="AF117" t="s">
        <v>572</v>
      </c>
    </row>
    <row r="118" spans="1:32" x14ac:dyDescent="0.25">
      <c r="A118" t="s">
        <v>111</v>
      </c>
      <c r="B118" t="s">
        <v>112</v>
      </c>
      <c r="C118" t="s">
        <v>167</v>
      </c>
      <c r="D118" t="s">
        <v>540</v>
      </c>
      <c r="E118">
        <v>14</v>
      </c>
      <c r="F118">
        <v>0</v>
      </c>
      <c r="G118" s="16">
        <v>0</v>
      </c>
      <c r="H118">
        <v>479</v>
      </c>
      <c r="I118" s="16">
        <v>0.44109999999999999</v>
      </c>
      <c r="J118">
        <v>0</v>
      </c>
      <c r="K118" s="16">
        <v>0</v>
      </c>
      <c r="M118" t="s">
        <v>111</v>
      </c>
      <c r="AF118" t="s">
        <v>676</v>
      </c>
    </row>
    <row r="119" spans="1:32" x14ac:dyDescent="0.25">
      <c r="A119" t="s">
        <v>338</v>
      </c>
      <c r="B119" t="s">
        <v>10</v>
      </c>
      <c r="C119" t="s">
        <v>265</v>
      </c>
      <c r="D119" t="s">
        <v>98</v>
      </c>
      <c r="E119">
        <v>16</v>
      </c>
      <c r="F119">
        <v>0</v>
      </c>
      <c r="G119" s="16">
        <v>0</v>
      </c>
      <c r="H119">
        <v>698</v>
      </c>
      <c r="I119" s="16">
        <v>0.66100000000000003</v>
      </c>
      <c r="J119">
        <v>87</v>
      </c>
      <c r="K119" s="16">
        <v>0.1986</v>
      </c>
      <c r="M119" t="s">
        <v>338</v>
      </c>
      <c r="AF119" t="s">
        <v>676</v>
      </c>
    </row>
    <row r="120" spans="1:32" x14ac:dyDescent="0.25">
      <c r="A120" t="s">
        <v>11</v>
      </c>
      <c r="B120" t="s">
        <v>13</v>
      </c>
      <c r="C120" t="s">
        <v>190</v>
      </c>
      <c r="D120" t="s">
        <v>10</v>
      </c>
      <c r="E120">
        <v>14</v>
      </c>
      <c r="F120">
        <v>0</v>
      </c>
      <c r="G120" s="16">
        <v>0</v>
      </c>
      <c r="H120">
        <v>72</v>
      </c>
      <c r="I120" s="16">
        <v>6.88E-2</v>
      </c>
      <c r="J120">
        <v>199</v>
      </c>
      <c r="K120" s="16">
        <v>0.44030000000000002</v>
      </c>
      <c r="M120" t="s">
        <v>11</v>
      </c>
      <c r="AF120" t="s">
        <v>716</v>
      </c>
    </row>
    <row r="121" spans="1:32" x14ac:dyDescent="0.25">
      <c r="A121" t="s">
        <v>307</v>
      </c>
      <c r="B121" t="s">
        <v>45</v>
      </c>
      <c r="C121" t="s">
        <v>80</v>
      </c>
      <c r="D121" t="s">
        <v>7</v>
      </c>
      <c r="E121">
        <v>16</v>
      </c>
      <c r="F121">
        <v>0</v>
      </c>
      <c r="G121" s="16">
        <v>0</v>
      </c>
      <c r="H121">
        <v>994</v>
      </c>
      <c r="I121" s="16">
        <v>0.95030000000000003</v>
      </c>
      <c r="J121">
        <v>81</v>
      </c>
      <c r="K121" s="16">
        <v>0.17460000000000001</v>
      </c>
      <c r="M121" t="s">
        <v>307</v>
      </c>
      <c r="N121" t="str">
        <f t="shared" si="5"/>
        <v>T,G</v>
      </c>
      <c r="O121">
        <f t="shared" si="6"/>
        <v>16</v>
      </c>
      <c r="P121">
        <f t="shared" si="7"/>
        <v>1098</v>
      </c>
      <c r="Q121">
        <f t="shared" si="8"/>
        <v>0</v>
      </c>
      <c r="R121">
        <f t="shared" si="9"/>
        <v>64</v>
      </c>
      <c r="AF121" t="s">
        <v>716</v>
      </c>
    </row>
    <row r="122" spans="1:32" x14ac:dyDescent="0.25">
      <c r="A122" t="s">
        <v>237</v>
      </c>
      <c r="B122" t="s">
        <v>98</v>
      </c>
      <c r="C122" t="s">
        <v>91</v>
      </c>
      <c r="D122" t="s">
        <v>55</v>
      </c>
      <c r="E122">
        <v>16</v>
      </c>
      <c r="F122">
        <v>1012</v>
      </c>
      <c r="G122" s="16">
        <v>0.96109999999999995</v>
      </c>
      <c r="H122">
        <v>0</v>
      </c>
      <c r="I122" s="16">
        <v>0</v>
      </c>
      <c r="J122">
        <v>0</v>
      </c>
      <c r="K122" s="16">
        <v>0</v>
      </c>
      <c r="M122" t="s">
        <v>237</v>
      </c>
      <c r="N122" t="str">
        <f t="shared" si="5"/>
        <v>LB</v>
      </c>
      <c r="O122">
        <f t="shared" si="6"/>
        <v>6</v>
      </c>
      <c r="P122">
        <f t="shared" si="7"/>
        <v>0</v>
      </c>
      <c r="Q122">
        <f t="shared" si="8"/>
        <v>25</v>
      </c>
      <c r="R122">
        <f t="shared" si="9"/>
        <v>85</v>
      </c>
      <c r="AF122" t="s">
        <v>684</v>
      </c>
    </row>
    <row r="123" spans="1:32" x14ac:dyDescent="0.25">
      <c r="A123" t="s">
        <v>100</v>
      </c>
      <c r="B123" t="s">
        <v>98</v>
      </c>
      <c r="C123" t="s">
        <v>389</v>
      </c>
      <c r="D123" t="s">
        <v>2</v>
      </c>
      <c r="E123">
        <v>14</v>
      </c>
      <c r="F123">
        <v>276</v>
      </c>
      <c r="G123" s="16">
        <v>0.26819999999999999</v>
      </c>
      <c r="H123">
        <v>0</v>
      </c>
      <c r="I123" s="16">
        <v>0</v>
      </c>
      <c r="J123">
        <v>28</v>
      </c>
      <c r="K123" s="16">
        <v>6.3899999999999998E-2</v>
      </c>
      <c r="M123" t="s">
        <v>100</v>
      </c>
      <c r="N123" t="str">
        <f t="shared" si="5"/>
        <v>LB</v>
      </c>
      <c r="O123">
        <f t="shared" si="6"/>
        <v>13</v>
      </c>
      <c r="P123">
        <f t="shared" si="7"/>
        <v>0</v>
      </c>
      <c r="Q123">
        <f t="shared" si="8"/>
        <v>562</v>
      </c>
      <c r="R123">
        <f t="shared" si="9"/>
        <v>22</v>
      </c>
      <c r="AF123" t="s">
        <v>684</v>
      </c>
    </row>
    <row r="124" spans="1:32" x14ac:dyDescent="0.25">
      <c r="A124" t="s">
        <v>298</v>
      </c>
      <c r="B124" t="s">
        <v>45</v>
      </c>
      <c r="C124" t="s">
        <v>255</v>
      </c>
      <c r="D124" t="s">
        <v>540</v>
      </c>
      <c r="E124">
        <v>9</v>
      </c>
      <c r="F124">
        <v>0</v>
      </c>
      <c r="G124" s="16">
        <v>0</v>
      </c>
      <c r="H124">
        <v>484</v>
      </c>
      <c r="I124" s="16">
        <v>0.41899999999999998</v>
      </c>
      <c r="J124">
        <v>60</v>
      </c>
      <c r="K124" s="16">
        <v>0.1205</v>
      </c>
      <c r="M124" t="s">
        <v>298</v>
      </c>
      <c r="N124" t="str">
        <f t="shared" si="5"/>
        <v>T</v>
      </c>
      <c r="O124">
        <f t="shared" si="6"/>
        <v>16</v>
      </c>
      <c r="P124">
        <f t="shared" si="7"/>
        <v>1126</v>
      </c>
      <c r="Q124">
        <f t="shared" si="8"/>
        <v>0</v>
      </c>
      <c r="R124">
        <f t="shared" si="9"/>
        <v>66</v>
      </c>
      <c r="AF124" t="s">
        <v>588</v>
      </c>
    </row>
    <row r="125" spans="1:32" x14ac:dyDescent="0.25">
      <c r="A125" t="s">
        <v>319</v>
      </c>
      <c r="B125" t="s">
        <v>13</v>
      </c>
      <c r="C125" t="s">
        <v>172</v>
      </c>
      <c r="D125" t="s">
        <v>16</v>
      </c>
      <c r="E125">
        <v>15</v>
      </c>
      <c r="F125">
        <v>767</v>
      </c>
      <c r="G125" s="16">
        <v>0.6734</v>
      </c>
      <c r="H125">
        <v>0</v>
      </c>
      <c r="I125" s="16">
        <v>0</v>
      </c>
      <c r="J125">
        <v>0</v>
      </c>
      <c r="K125" s="16">
        <v>0</v>
      </c>
      <c r="M125" t="s">
        <v>319</v>
      </c>
      <c r="AF125" t="s">
        <v>588</v>
      </c>
    </row>
    <row r="126" spans="1:32" x14ac:dyDescent="0.25">
      <c r="A126" t="s">
        <v>366</v>
      </c>
      <c r="B126" t="s">
        <v>2</v>
      </c>
      <c r="C126" t="s">
        <v>638</v>
      </c>
      <c r="D126" t="s">
        <v>559</v>
      </c>
      <c r="E126">
        <v>1</v>
      </c>
      <c r="F126">
        <v>0</v>
      </c>
      <c r="G126" s="16">
        <v>0</v>
      </c>
      <c r="H126">
        <v>0</v>
      </c>
      <c r="I126" s="16">
        <v>0</v>
      </c>
      <c r="J126">
        <v>36</v>
      </c>
      <c r="K126" s="16">
        <v>7.4700000000000003E-2</v>
      </c>
      <c r="M126" t="s">
        <v>366</v>
      </c>
      <c r="AF126" t="s">
        <v>617</v>
      </c>
    </row>
    <row r="127" spans="1:32" x14ac:dyDescent="0.25">
      <c r="A127" t="s">
        <v>184</v>
      </c>
      <c r="B127" t="s">
        <v>98</v>
      </c>
      <c r="C127" t="s">
        <v>638</v>
      </c>
      <c r="D127" t="s">
        <v>559</v>
      </c>
      <c r="E127">
        <v>1</v>
      </c>
      <c r="F127">
        <v>0</v>
      </c>
      <c r="G127" s="16">
        <v>0</v>
      </c>
      <c r="H127">
        <v>0</v>
      </c>
      <c r="I127" s="16">
        <v>0</v>
      </c>
      <c r="J127">
        <v>9</v>
      </c>
      <c r="K127" s="16">
        <v>1.83E-2</v>
      </c>
      <c r="M127" t="s">
        <v>184</v>
      </c>
      <c r="AF127" t="s">
        <v>617</v>
      </c>
    </row>
    <row r="128" spans="1:32" x14ac:dyDescent="0.25">
      <c r="A128" t="s">
        <v>314</v>
      </c>
      <c r="B128" t="s">
        <v>31</v>
      </c>
      <c r="C128" t="s">
        <v>638</v>
      </c>
      <c r="D128" t="s">
        <v>767</v>
      </c>
      <c r="E128">
        <v>1</v>
      </c>
      <c r="F128">
        <v>0</v>
      </c>
      <c r="G128" s="16">
        <v>0</v>
      </c>
      <c r="H128">
        <v>0</v>
      </c>
      <c r="I128" s="16">
        <v>0</v>
      </c>
      <c r="J128">
        <v>11</v>
      </c>
      <c r="K128" s="16">
        <v>2.29E-2</v>
      </c>
      <c r="M128" t="s">
        <v>314</v>
      </c>
      <c r="N128" t="str">
        <f t="shared" si="5"/>
        <v>LB</v>
      </c>
      <c r="O128">
        <f t="shared" si="6"/>
        <v>6</v>
      </c>
      <c r="P128">
        <f t="shared" si="7"/>
        <v>0</v>
      </c>
      <c r="Q128">
        <f t="shared" si="8"/>
        <v>1</v>
      </c>
      <c r="R128">
        <f t="shared" si="9"/>
        <v>117</v>
      </c>
      <c r="AF128" t="s">
        <v>693</v>
      </c>
    </row>
    <row r="129" spans="1:32" x14ac:dyDescent="0.25">
      <c r="A129" t="s">
        <v>388</v>
      </c>
      <c r="B129" t="s">
        <v>201</v>
      </c>
      <c r="C129" t="s">
        <v>24</v>
      </c>
      <c r="D129" t="s">
        <v>7</v>
      </c>
      <c r="E129">
        <v>5</v>
      </c>
      <c r="F129">
        <v>0</v>
      </c>
      <c r="G129" s="16">
        <v>0</v>
      </c>
      <c r="H129">
        <v>95</v>
      </c>
      <c r="I129" s="16">
        <v>9.06E-2</v>
      </c>
      <c r="J129">
        <v>74</v>
      </c>
      <c r="K129" s="16">
        <v>0.15579999999999999</v>
      </c>
      <c r="M129" t="s">
        <v>388</v>
      </c>
      <c r="N129" t="str">
        <f t="shared" si="5"/>
        <v>G</v>
      </c>
      <c r="O129">
        <f t="shared" si="6"/>
        <v>7</v>
      </c>
      <c r="P129">
        <f t="shared" si="7"/>
        <v>133</v>
      </c>
      <c r="Q129">
        <f t="shared" si="8"/>
        <v>0</v>
      </c>
      <c r="R129">
        <f t="shared" si="9"/>
        <v>33</v>
      </c>
      <c r="AF129" t="s">
        <v>693</v>
      </c>
    </row>
    <row r="130" spans="1:32" x14ac:dyDescent="0.25">
      <c r="A130" t="s">
        <v>429</v>
      </c>
      <c r="B130" t="s">
        <v>16</v>
      </c>
      <c r="C130" t="s">
        <v>24</v>
      </c>
      <c r="D130" t="s">
        <v>7</v>
      </c>
      <c r="E130">
        <v>2</v>
      </c>
      <c r="F130">
        <v>0</v>
      </c>
      <c r="G130" s="16">
        <v>0</v>
      </c>
      <c r="H130">
        <v>58</v>
      </c>
      <c r="I130" s="16">
        <v>5.8200000000000002E-2</v>
      </c>
      <c r="J130">
        <v>11</v>
      </c>
      <c r="K130" s="16">
        <v>2.47E-2</v>
      </c>
      <c r="M130" t="s">
        <v>429</v>
      </c>
      <c r="N130" t="str">
        <f t="shared" si="5"/>
        <v>RB</v>
      </c>
      <c r="O130">
        <f t="shared" si="6"/>
        <v>14</v>
      </c>
      <c r="P130">
        <f t="shared" si="7"/>
        <v>291</v>
      </c>
      <c r="Q130">
        <f t="shared" si="8"/>
        <v>0</v>
      </c>
      <c r="R130">
        <f t="shared" si="9"/>
        <v>2</v>
      </c>
      <c r="AF130" t="s">
        <v>699</v>
      </c>
    </row>
    <row r="131" spans="1:32" x14ac:dyDescent="0.25">
      <c r="A131" t="s">
        <v>430</v>
      </c>
      <c r="B131" t="s">
        <v>16</v>
      </c>
      <c r="C131" t="s">
        <v>139</v>
      </c>
      <c r="D131" t="s">
        <v>70</v>
      </c>
      <c r="E131">
        <v>11</v>
      </c>
      <c r="F131">
        <v>0</v>
      </c>
      <c r="G131" s="16">
        <v>0</v>
      </c>
      <c r="H131">
        <v>273</v>
      </c>
      <c r="I131" s="16">
        <v>0.25</v>
      </c>
      <c r="J131">
        <v>49</v>
      </c>
      <c r="K131" s="16">
        <v>9.9599999999999994E-2</v>
      </c>
      <c r="M131" t="s">
        <v>430</v>
      </c>
      <c r="AF131" t="s">
        <v>699</v>
      </c>
    </row>
    <row r="132" spans="1:32" x14ac:dyDescent="0.25">
      <c r="A132" t="s">
        <v>0</v>
      </c>
      <c r="B132" t="s">
        <v>2</v>
      </c>
      <c r="C132" t="s">
        <v>668</v>
      </c>
      <c r="D132" t="s">
        <v>7</v>
      </c>
      <c r="E132">
        <v>9</v>
      </c>
      <c r="F132">
        <v>0</v>
      </c>
      <c r="G132" s="16">
        <v>0</v>
      </c>
      <c r="H132">
        <v>0</v>
      </c>
      <c r="I132" s="16">
        <v>0</v>
      </c>
      <c r="J132">
        <v>150</v>
      </c>
      <c r="K132" s="16">
        <v>0.34399999999999997</v>
      </c>
      <c r="M132" t="s">
        <v>0</v>
      </c>
      <c r="N132" t="str">
        <f t="shared" ref="N132:N195" si="10">VLOOKUP(A132,C$3:K$363,2,FALSE)</f>
        <v>WR</v>
      </c>
      <c r="O132">
        <f t="shared" ref="O132:O195" si="11">VLOOKUP(A132,C$3:K$363,3,FALSE)</f>
        <v>9</v>
      </c>
      <c r="P132">
        <f t="shared" ref="P132:P195" si="12">VLOOKUP(A132,C$3:K$363,4,FALSE)</f>
        <v>99</v>
      </c>
      <c r="Q132">
        <f t="shared" ref="Q132:Q195" si="13">VLOOKUP(A132,C$3:K$363,6,FALSE)</f>
        <v>0</v>
      </c>
      <c r="R132">
        <f t="shared" ref="R132:R195" si="14">VLOOKUP(A132,C$3:K$363,8,FALSE)</f>
        <v>19</v>
      </c>
      <c r="AF132" t="s">
        <v>739</v>
      </c>
    </row>
    <row r="133" spans="1:32" x14ac:dyDescent="0.25">
      <c r="A133" t="s">
        <v>261</v>
      </c>
      <c r="B133" t="s">
        <v>2</v>
      </c>
      <c r="C133" t="s">
        <v>668</v>
      </c>
      <c r="D133" t="s">
        <v>7</v>
      </c>
      <c r="E133">
        <v>5</v>
      </c>
      <c r="F133">
        <v>0</v>
      </c>
      <c r="G133" s="16">
        <v>0</v>
      </c>
      <c r="H133">
        <v>0</v>
      </c>
      <c r="I133" s="16">
        <v>0</v>
      </c>
      <c r="J133">
        <v>57</v>
      </c>
      <c r="K133" s="16">
        <v>0.1221</v>
      </c>
      <c r="M133" t="s">
        <v>261</v>
      </c>
      <c r="N133" t="str">
        <f t="shared" si="10"/>
        <v>WR</v>
      </c>
      <c r="O133">
        <f t="shared" si="11"/>
        <v>16</v>
      </c>
      <c r="P133">
        <f t="shared" si="12"/>
        <v>867</v>
      </c>
      <c r="Q133">
        <f t="shared" si="13"/>
        <v>0</v>
      </c>
      <c r="R133">
        <f t="shared" si="14"/>
        <v>111</v>
      </c>
      <c r="AF133" t="s">
        <v>739</v>
      </c>
    </row>
    <row r="134" spans="1:32" x14ac:dyDescent="0.25">
      <c r="A134" t="s">
        <v>414</v>
      </c>
      <c r="B134" t="s">
        <v>10</v>
      </c>
      <c r="C134" t="s">
        <v>241</v>
      </c>
      <c r="D134" t="s">
        <v>10</v>
      </c>
      <c r="E134">
        <v>16</v>
      </c>
      <c r="F134">
        <v>0</v>
      </c>
      <c r="G134" s="16">
        <v>0</v>
      </c>
      <c r="H134">
        <v>366</v>
      </c>
      <c r="I134" s="16">
        <v>0.3216</v>
      </c>
      <c r="J134">
        <v>287</v>
      </c>
      <c r="K134" s="16">
        <v>0.64059999999999995</v>
      </c>
      <c r="M134" t="s">
        <v>414</v>
      </c>
      <c r="N134" t="str">
        <f t="shared" si="10"/>
        <v>CB</v>
      </c>
      <c r="O134">
        <f t="shared" si="11"/>
        <v>14</v>
      </c>
      <c r="P134">
        <f t="shared" si="12"/>
        <v>0</v>
      </c>
      <c r="Q134">
        <f t="shared" si="13"/>
        <v>719</v>
      </c>
      <c r="R134">
        <f t="shared" si="14"/>
        <v>88</v>
      </c>
      <c r="AF134" t="s">
        <v>739</v>
      </c>
    </row>
    <row r="135" spans="1:32" x14ac:dyDescent="0.25">
      <c r="A135" t="s">
        <v>231</v>
      </c>
      <c r="B135" t="s">
        <v>45</v>
      </c>
      <c r="C135" t="s">
        <v>310</v>
      </c>
      <c r="D135" t="s">
        <v>2</v>
      </c>
      <c r="E135">
        <v>16</v>
      </c>
      <c r="F135">
        <v>830</v>
      </c>
      <c r="G135" s="16">
        <v>0.75590000000000002</v>
      </c>
      <c r="H135">
        <v>0</v>
      </c>
      <c r="I135" s="16">
        <v>0</v>
      </c>
      <c r="J135">
        <v>36</v>
      </c>
      <c r="K135" s="16">
        <v>7.4700000000000003E-2</v>
      </c>
      <c r="M135" t="s">
        <v>231</v>
      </c>
      <c r="AF135" t="s">
        <v>634</v>
      </c>
    </row>
    <row r="136" spans="1:32" x14ac:dyDescent="0.25">
      <c r="A136" t="s">
        <v>68</v>
      </c>
      <c r="B136" t="s">
        <v>70</v>
      </c>
      <c r="C136" t="s">
        <v>17</v>
      </c>
      <c r="D136" t="s">
        <v>16</v>
      </c>
      <c r="E136">
        <v>8</v>
      </c>
      <c r="F136">
        <v>3</v>
      </c>
      <c r="G136" s="16">
        <v>2.8E-3</v>
      </c>
      <c r="H136">
        <v>0</v>
      </c>
      <c r="I136" s="16">
        <v>0</v>
      </c>
      <c r="J136">
        <v>38</v>
      </c>
      <c r="K136" s="16">
        <v>8.5199999999999998E-2</v>
      </c>
      <c r="M136" t="s">
        <v>68</v>
      </c>
      <c r="N136" t="str">
        <f t="shared" si="10"/>
        <v>DT</v>
      </c>
      <c r="O136">
        <f t="shared" si="11"/>
        <v>16</v>
      </c>
      <c r="P136">
        <f t="shared" si="12"/>
        <v>0</v>
      </c>
      <c r="Q136">
        <f t="shared" si="13"/>
        <v>478</v>
      </c>
      <c r="R136">
        <f t="shared" si="14"/>
        <v>84</v>
      </c>
      <c r="AF136" t="s">
        <v>634</v>
      </c>
    </row>
    <row r="137" spans="1:32" x14ac:dyDescent="0.25">
      <c r="A137" t="s">
        <v>420</v>
      </c>
      <c r="B137" t="s">
        <v>10</v>
      </c>
      <c r="C137" t="s">
        <v>629</v>
      </c>
      <c r="D137" t="s">
        <v>16</v>
      </c>
      <c r="E137">
        <v>2</v>
      </c>
      <c r="F137">
        <v>61</v>
      </c>
      <c r="G137" s="16">
        <v>6.0299999999999999E-2</v>
      </c>
      <c r="H137">
        <v>0</v>
      </c>
      <c r="I137" s="16">
        <v>0</v>
      </c>
      <c r="J137">
        <v>0</v>
      </c>
      <c r="K137" s="16">
        <v>0</v>
      </c>
      <c r="M137" t="s">
        <v>420</v>
      </c>
      <c r="N137" t="str">
        <f t="shared" si="10"/>
        <v>CB</v>
      </c>
      <c r="O137">
        <f t="shared" si="11"/>
        <v>4</v>
      </c>
      <c r="P137">
        <f t="shared" si="12"/>
        <v>0</v>
      </c>
      <c r="Q137">
        <f t="shared" si="13"/>
        <v>84</v>
      </c>
      <c r="R137">
        <f t="shared" si="14"/>
        <v>78</v>
      </c>
      <c r="AF137" t="s">
        <v>564</v>
      </c>
    </row>
    <row r="138" spans="1:32" x14ac:dyDescent="0.25">
      <c r="A138" t="s">
        <v>234</v>
      </c>
      <c r="B138" t="s">
        <v>2</v>
      </c>
      <c r="C138" t="s">
        <v>629</v>
      </c>
      <c r="D138" t="s">
        <v>16</v>
      </c>
      <c r="E138">
        <v>2</v>
      </c>
      <c r="F138">
        <v>36</v>
      </c>
      <c r="G138" s="16">
        <v>3.3399999999999999E-2</v>
      </c>
      <c r="H138">
        <v>0</v>
      </c>
      <c r="I138" s="16">
        <v>0</v>
      </c>
      <c r="J138">
        <v>0</v>
      </c>
      <c r="K138" s="16">
        <v>0</v>
      </c>
      <c r="M138" t="s">
        <v>234</v>
      </c>
      <c r="N138" t="str">
        <f t="shared" si="10"/>
        <v>WR</v>
      </c>
      <c r="O138">
        <f t="shared" si="11"/>
        <v>16</v>
      </c>
      <c r="P138">
        <f t="shared" si="12"/>
        <v>131</v>
      </c>
      <c r="Q138">
        <f t="shared" si="13"/>
        <v>0</v>
      </c>
      <c r="R138">
        <f t="shared" si="14"/>
        <v>288</v>
      </c>
      <c r="AF138" t="s">
        <v>564</v>
      </c>
    </row>
    <row r="139" spans="1:32" x14ac:dyDescent="0.25">
      <c r="A139" t="s">
        <v>296</v>
      </c>
      <c r="B139" t="s">
        <v>55</v>
      </c>
      <c r="C139" t="s">
        <v>351</v>
      </c>
      <c r="D139" t="s">
        <v>570</v>
      </c>
      <c r="E139">
        <v>6</v>
      </c>
      <c r="F139">
        <v>0</v>
      </c>
      <c r="G139" s="16">
        <v>0</v>
      </c>
      <c r="H139">
        <v>311</v>
      </c>
      <c r="I139" s="16">
        <v>0.25619999999999998</v>
      </c>
      <c r="J139">
        <v>78</v>
      </c>
      <c r="K139" s="16">
        <v>0.156</v>
      </c>
      <c r="M139" t="s">
        <v>296</v>
      </c>
      <c r="AF139" t="s">
        <v>665</v>
      </c>
    </row>
    <row r="140" spans="1:32" x14ac:dyDescent="0.25">
      <c r="A140" t="s">
        <v>397</v>
      </c>
      <c r="B140" t="s">
        <v>26</v>
      </c>
      <c r="C140" t="s">
        <v>159</v>
      </c>
      <c r="D140" t="s">
        <v>98</v>
      </c>
      <c r="E140">
        <v>4</v>
      </c>
      <c r="F140">
        <v>0</v>
      </c>
      <c r="G140" s="16">
        <v>0</v>
      </c>
      <c r="H140">
        <v>105</v>
      </c>
      <c r="I140" s="16">
        <v>0.1017</v>
      </c>
      <c r="J140">
        <v>18</v>
      </c>
      <c r="K140" s="16">
        <v>3.9399999999999998E-2</v>
      </c>
      <c r="M140" t="s">
        <v>397</v>
      </c>
      <c r="AF140" t="s">
        <v>665</v>
      </c>
    </row>
    <row r="141" spans="1:32" x14ac:dyDescent="0.25">
      <c r="A141" t="s">
        <v>21</v>
      </c>
      <c r="B141" t="s">
        <v>23</v>
      </c>
      <c r="C141" t="s">
        <v>140</v>
      </c>
      <c r="D141" t="s">
        <v>13</v>
      </c>
      <c r="E141">
        <v>14</v>
      </c>
      <c r="F141">
        <v>613</v>
      </c>
      <c r="G141" s="16">
        <v>0.56810000000000005</v>
      </c>
      <c r="H141">
        <v>0</v>
      </c>
      <c r="I141" s="16">
        <v>0</v>
      </c>
      <c r="J141">
        <v>9</v>
      </c>
      <c r="K141" s="16">
        <v>1.9699999999999999E-2</v>
      </c>
      <c r="M141" t="s">
        <v>21</v>
      </c>
      <c r="N141" t="str">
        <f t="shared" si="10"/>
        <v>LB</v>
      </c>
      <c r="O141">
        <f t="shared" si="11"/>
        <v>15</v>
      </c>
      <c r="P141">
        <f t="shared" si="12"/>
        <v>0</v>
      </c>
      <c r="Q141">
        <f t="shared" si="13"/>
        <v>668</v>
      </c>
      <c r="R141">
        <f t="shared" si="14"/>
        <v>115</v>
      </c>
      <c r="AF141" t="s">
        <v>547</v>
      </c>
    </row>
    <row r="142" spans="1:32" x14ac:dyDescent="0.25">
      <c r="A142" t="s">
        <v>185</v>
      </c>
      <c r="B142" t="s">
        <v>31</v>
      </c>
      <c r="C142" t="s">
        <v>757</v>
      </c>
      <c r="D142" t="s">
        <v>10</v>
      </c>
      <c r="E142">
        <v>2</v>
      </c>
      <c r="F142">
        <v>0</v>
      </c>
      <c r="G142" s="16">
        <v>0</v>
      </c>
      <c r="H142">
        <v>14</v>
      </c>
      <c r="I142" s="16">
        <v>1.23E-2</v>
      </c>
      <c r="J142">
        <v>24</v>
      </c>
      <c r="K142" s="16">
        <v>4.9799999999999997E-2</v>
      </c>
      <c r="M142" t="s">
        <v>185</v>
      </c>
      <c r="N142" t="str">
        <f t="shared" si="10"/>
        <v>LB</v>
      </c>
      <c r="O142">
        <f t="shared" si="11"/>
        <v>15</v>
      </c>
      <c r="P142">
        <f t="shared" si="12"/>
        <v>0</v>
      </c>
      <c r="Q142">
        <f t="shared" si="13"/>
        <v>1</v>
      </c>
      <c r="R142">
        <f t="shared" si="14"/>
        <v>262</v>
      </c>
      <c r="AF142" t="s">
        <v>547</v>
      </c>
    </row>
    <row r="143" spans="1:32" x14ac:dyDescent="0.25">
      <c r="A143" t="s">
        <v>180</v>
      </c>
      <c r="B143" t="s">
        <v>2</v>
      </c>
      <c r="C143" t="s">
        <v>757</v>
      </c>
      <c r="D143" t="s">
        <v>10</v>
      </c>
      <c r="E143">
        <v>1</v>
      </c>
      <c r="F143">
        <v>0</v>
      </c>
      <c r="G143" s="16">
        <v>0</v>
      </c>
      <c r="H143">
        <v>0</v>
      </c>
      <c r="I143" s="16">
        <v>0</v>
      </c>
      <c r="J143">
        <v>13</v>
      </c>
      <c r="K143" s="16">
        <v>2.81E-2</v>
      </c>
      <c r="M143" t="s">
        <v>180</v>
      </c>
      <c r="AF143" t="s">
        <v>717</v>
      </c>
    </row>
    <row r="144" spans="1:32" x14ac:dyDescent="0.25">
      <c r="A144" t="s">
        <v>214</v>
      </c>
      <c r="B144" t="s">
        <v>16</v>
      </c>
      <c r="C144" t="s">
        <v>427</v>
      </c>
      <c r="D144" t="s">
        <v>70</v>
      </c>
      <c r="E144">
        <v>13</v>
      </c>
      <c r="F144">
        <v>0</v>
      </c>
      <c r="G144" s="16">
        <v>0</v>
      </c>
      <c r="H144">
        <v>275</v>
      </c>
      <c r="I144" s="16">
        <v>0.23769999999999999</v>
      </c>
      <c r="J144">
        <v>36</v>
      </c>
      <c r="K144" s="16">
        <v>7.7799999999999994E-2</v>
      </c>
      <c r="M144" t="s">
        <v>214</v>
      </c>
      <c r="N144" t="str">
        <f t="shared" si="10"/>
        <v>RB</v>
      </c>
      <c r="O144">
        <f t="shared" si="11"/>
        <v>16</v>
      </c>
      <c r="P144">
        <f t="shared" si="12"/>
        <v>457</v>
      </c>
      <c r="Q144">
        <f t="shared" si="13"/>
        <v>0</v>
      </c>
      <c r="R144">
        <f t="shared" si="14"/>
        <v>0</v>
      </c>
      <c r="AF144" t="s">
        <v>717</v>
      </c>
    </row>
    <row r="145" spans="1:32" x14ac:dyDescent="0.25">
      <c r="A145" t="s">
        <v>304</v>
      </c>
      <c r="B145" t="s">
        <v>16</v>
      </c>
      <c r="C145" t="s">
        <v>224</v>
      </c>
      <c r="D145" t="s">
        <v>201</v>
      </c>
      <c r="E145">
        <v>3</v>
      </c>
      <c r="F145">
        <v>0</v>
      </c>
      <c r="G145" s="16">
        <v>0</v>
      </c>
      <c r="H145">
        <v>0</v>
      </c>
      <c r="I145" s="16">
        <v>0</v>
      </c>
      <c r="J145">
        <v>10</v>
      </c>
      <c r="K145" s="16">
        <v>2.1700000000000001E-2</v>
      </c>
      <c r="M145" t="s">
        <v>304</v>
      </c>
      <c r="N145" t="str">
        <f t="shared" si="10"/>
        <v>RB</v>
      </c>
      <c r="O145">
        <f t="shared" si="11"/>
        <v>16</v>
      </c>
      <c r="P145">
        <f t="shared" si="12"/>
        <v>160</v>
      </c>
      <c r="Q145">
        <f t="shared" si="13"/>
        <v>0</v>
      </c>
      <c r="R145">
        <f t="shared" si="14"/>
        <v>205</v>
      </c>
      <c r="AF145" t="s">
        <v>747</v>
      </c>
    </row>
    <row r="146" spans="1:32" x14ac:dyDescent="0.25">
      <c r="A146" t="s">
        <v>379</v>
      </c>
      <c r="B146" t="s">
        <v>16</v>
      </c>
      <c r="C146" t="s">
        <v>224</v>
      </c>
      <c r="D146" t="s">
        <v>201</v>
      </c>
      <c r="E146">
        <v>1</v>
      </c>
      <c r="F146">
        <v>0</v>
      </c>
      <c r="G146" s="16">
        <v>0</v>
      </c>
      <c r="H146">
        <v>0</v>
      </c>
      <c r="I146" s="16">
        <v>0</v>
      </c>
      <c r="J146">
        <v>5</v>
      </c>
      <c r="K146" s="16">
        <v>1.09E-2</v>
      </c>
      <c r="M146" t="s">
        <v>379</v>
      </c>
      <c r="AF146" t="s">
        <v>747</v>
      </c>
    </row>
    <row r="147" spans="1:32" x14ac:dyDescent="0.25">
      <c r="A147" t="s">
        <v>416</v>
      </c>
      <c r="B147" t="s">
        <v>7</v>
      </c>
      <c r="C147" t="s">
        <v>227</v>
      </c>
      <c r="D147" t="s">
        <v>545</v>
      </c>
      <c r="E147">
        <v>16</v>
      </c>
      <c r="F147">
        <v>1053</v>
      </c>
      <c r="G147" s="16">
        <v>1</v>
      </c>
      <c r="H147">
        <v>0</v>
      </c>
      <c r="I147" s="16">
        <v>0</v>
      </c>
      <c r="J147">
        <v>65</v>
      </c>
      <c r="K147" s="16">
        <v>0.1351</v>
      </c>
      <c r="M147" t="s">
        <v>416</v>
      </c>
      <c r="N147" t="str">
        <f t="shared" si="10"/>
        <v>FS</v>
      </c>
      <c r="O147">
        <f t="shared" si="11"/>
        <v>16</v>
      </c>
      <c r="P147">
        <f t="shared" si="12"/>
        <v>0</v>
      </c>
      <c r="Q147">
        <f t="shared" si="13"/>
        <v>730</v>
      </c>
      <c r="R147">
        <f t="shared" si="14"/>
        <v>231</v>
      </c>
      <c r="AF147" t="s">
        <v>636</v>
      </c>
    </row>
    <row r="148" spans="1:32" x14ac:dyDescent="0.25">
      <c r="A148" t="s">
        <v>182</v>
      </c>
      <c r="B148" t="s">
        <v>55</v>
      </c>
      <c r="C148" t="s">
        <v>674</v>
      </c>
      <c r="D148" t="s">
        <v>540</v>
      </c>
      <c r="E148">
        <v>4</v>
      </c>
      <c r="F148">
        <v>0</v>
      </c>
      <c r="G148" s="16">
        <v>0</v>
      </c>
      <c r="H148">
        <v>151</v>
      </c>
      <c r="I148" s="16">
        <v>0.14069999999999999</v>
      </c>
      <c r="J148">
        <v>18</v>
      </c>
      <c r="K148" s="16">
        <v>4.1000000000000002E-2</v>
      </c>
      <c r="M148" t="s">
        <v>182</v>
      </c>
      <c r="N148" t="str">
        <f t="shared" si="10"/>
        <v>QB</v>
      </c>
      <c r="O148">
        <f t="shared" si="11"/>
        <v>5</v>
      </c>
      <c r="P148">
        <f t="shared" si="12"/>
        <v>13</v>
      </c>
      <c r="Q148">
        <f t="shared" si="13"/>
        <v>0</v>
      </c>
      <c r="R148">
        <f t="shared" si="14"/>
        <v>0</v>
      </c>
      <c r="AF148" t="s">
        <v>636</v>
      </c>
    </row>
    <row r="149" spans="1:32" x14ac:dyDescent="0.25">
      <c r="A149" t="s">
        <v>136</v>
      </c>
      <c r="B149" t="s">
        <v>13</v>
      </c>
      <c r="C149" t="s">
        <v>674</v>
      </c>
      <c r="D149" t="s">
        <v>540</v>
      </c>
      <c r="E149">
        <v>10</v>
      </c>
      <c r="F149">
        <v>0</v>
      </c>
      <c r="G149" s="16">
        <v>0</v>
      </c>
      <c r="H149">
        <v>366</v>
      </c>
      <c r="I149" s="16">
        <v>0.3216</v>
      </c>
      <c r="J149">
        <v>62</v>
      </c>
      <c r="K149" s="16">
        <v>0.1384</v>
      </c>
      <c r="M149" t="s">
        <v>136</v>
      </c>
      <c r="AF149" t="s">
        <v>590</v>
      </c>
    </row>
    <row r="150" spans="1:32" x14ac:dyDescent="0.25">
      <c r="A150" t="s">
        <v>43</v>
      </c>
      <c r="B150" t="s">
        <v>45</v>
      </c>
      <c r="C150" t="s">
        <v>360</v>
      </c>
      <c r="D150" t="s">
        <v>542</v>
      </c>
      <c r="E150">
        <v>16</v>
      </c>
      <c r="F150">
        <v>959</v>
      </c>
      <c r="G150" s="16">
        <v>1</v>
      </c>
      <c r="H150">
        <v>0</v>
      </c>
      <c r="I150" s="16">
        <v>0</v>
      </c>
      <c r="J150">
        <v>45</v>
      </c>
      <c r="K150" s="16">
        <v>9.7199999999999995E-2</v>
      </c>
      <c r="M150" t="s">
        <v>43</v>
      </c>
      <c r="N150" t="str">
        <f t="shared" si="10"/>
        <v>G</v>
      </c>
      <c r="O150">
        <f t="shared" si="11"/>
        <v>10</v>
      </c>
      <c r="P150">
        <f t="shared" si="12"/>
        <v>615</v>
      </c>
      <c r="Q150">
        <f t="shared" si="13"/>
        <v>0</v>
      </c>
      <c r="R150">
        <f t="shared" si="14"/>
        <v>32</v>
      </c>
      <c r="AF150" t="s">
        <v>590</v>
      </c>
    </row>
    <row r="151" spans="1:32" x14ac:dyDescent="0.25">
      <c r="A151" t="s">
        <v>74</v>
      </c>
      <c r="B151" t="s">
        <v>2</v>
      </c>
      <c r="C151" t="s">
        <v>248</v>
      </c>
      <c r="D151" t="s">
        <v>98</v>
      </c>
      <c r="E151">
        <v>12</v>
      </c>
      <c r="F151">
        <v>0</v>
      </c>
      <c r="G151" s="16">
        <v>0</v>
      </c>
      <c r="H151">
        <v>386</v>
      </c>
      <c r="I151" s="16">
        <v>0.35249999999999998</v>
      </c>
      <c r="J151">
        <v>68</v>
      </c>
      <c r="K151" s="16">
        <v>0.15210000000000001</v>
      </c>
      <c r="M151" t="s">
        <v>74</v>
      </c>
      <c r="N151" t="str">
        <f t="shared" si="10"/>
        <v>WR</v>
      </c>
      <c r="O151">
        <f t="shared" si="11"/>
        <v>15</v>
      </c>
      <c r="P151">
        <f t="shared" si="12"/>
        <v>826</v>
      </c>
      <c r="Q151">
        <f t="shared" si="13"/>
        <v>0</v>
      </c>
      <c r="R151">
        <f t="shared" si="14"/>
        <v>0</v>
      </c>
      <c r="AF151" t="s">
        <v>677</v>
      </c>
    </row>
    <row r="152" spans="1:32" x14ac:dyDescent="0.25">
      <c r="A152" t="s">
        <v>409</v>
      </c>
      <c r="B152" t="s">
        <v>49</v>
      </c>
      <c r="C152" t="s">
        <v>148</v>
      </c>
      <c r="D152" t="s">
        <v>540</v>
      </c>
      <c r="E152">
        <v>11</v>
      </c>
      <c r="F152">
        <v>0</v>
      </c>
      <c r="G152" s="16">
        <v>0</v>
      </c>
      <c r="H152">
        <v>146</v>
      </c>
      <c r="I152" s="16">
        <v>0.13420000000000001</v>
      </c>
      <c r="J152">
        <v>12</v>
      </c>
      <c r="K152" s="16">
        <v>2.5999999999999999E-2</v>
      </c>
      <c r="M152" t="s">
        <v>409</v>
      </c>
      <c r="N152" t="str">
        <f t="shared" si="10"/>
        <v>G</v>
      </c>
      <c r="O152">
        <f t="shared" si="11"/>
        <v>16</v>
      </c>
      <c r="P152">
        <f t="shared" si="12"/>
        <v>547</v>
      </c>
      <c r="Q152">
        <f t="shared" si="13"/>
        <v>0</v>
      </c>
      <c r="R152">
        <f t="shared" si="14"/>
        <v>103</v>
      </c>
      <c r="AF152" t="s">
        <v>677</v>
      </c>
    </row>
    <row r="153" spans="1:32" x14ac:dyDescent="0.25">
      <c r="A153" t="s">
        <v>290</v>
      </c>
      <c r="B153" t="s">
        <v>55</v>
      </c>
      <c r="C153" t="s">
        <v>116</v>
      </c>
      <c r="D153" t="s">
        <v>16</v>
      </c>
      <c r="E153">
        <v>16</v>
      </c>
      <c r="F153">
        <v>474</v>
      </c>
      <c r="G153" s="16">
        <v>0.42970000000000003</v>
      </c>
      <c r="H153">
        <v>0</v>
      </c>
      <c r="I153" s="16">
        <v>0</v>
      </c>
      <c r="J153">
        <v>12</v>
      </c>
      <c r="K153" s="16">
        <v>2.75E-2</v>
      </c>
      <c r="M153" t="s">
        <v>290</v>
      </c>
      <c r="N153" t="str">
        <f t="shared" si="10"/>
        <v>QB</v>
      </c>
      <c r="O153">
        <f t="shared" si="11"/>
        <v>10</v>
      </c>
      <c r="P153">
        <f t="shared" si="12"/>
        <v>435</v>
      </c>
      <c r="Q153">
        <f t="shared" si="13"/>
        <v>0</v>
      </c>
      <c r="R153">
        <f t="shared" si="14"/>
        <v>0</v>
      </c>
      <c r="AF153" t="s">
        <v>700</v>
      </c>
    </row>
    <row r="154" spans="1:32" x14ac:dyDescent="0.25">
      <c r="A154" t="s">
        <v>198</v>
      </c>
      <c r="B154" t="s">
        <v>49</v>
      </c>
      <c r="C154" t="s">
        <v>602</v>
      </c>
      <c r="D154" t="s">
        <v>70</v>
      </c>
      <c r="E154">
        <v>1</v>
      </c>
      <c r="F154">
        <v>0</v>
      </c>
      <c r="G154" s="16">
        <v>0</v>
      </c>
      <c r="H154">
        <v>15</v>
      </c>
      <c r="I154" s="16">
        <v>1.44E-2</v>
      </c>
      <c r="J154">
        <v>0</v>
      </c>
      <c r="K154" s="16">
        <v>0</v>
      </c>
      <c r="M154" t="s">
        <v>198</v>
      </c>
      <c r="AF154" t="s">
        <v>700</v>
      </c>
    </row>
    <row r="155" spans="1:32" x14ac:dyDescent="0.25">
      <c r="A155" t="s">
        <v>76</v>
      </c>
      <c r="B155" t="s">
        <v>23</v>
      </c>
      <c r="C155" t="s">
        <v>602</v>
      </c>
      <c r="D155" t="s">
        <v>70</v>
      </c>
      <c r="E155">
        <v>1</v>
      </c>
      <c r="F155">
        <v>0</v>
      </c>
      <c r="G155" s="16">
        <v>0</v>
      </c>
      <c r="H155">
        <v>1</v>
      </c>
      <c r="I155" s="16">
        <v>8.9999999999999998E-4</v>
      </c>
      <c r="J155">
        <v>0</v>
      </c>
      <c r="K155" s="16">
        <v>0</v>
      </c>
      <c r="M155" t="s">
        <v>76</v>
      </c>
      <c r="AF155" t="s">
        <v>309</v>
      </c>
    </row>
    <row r="156" spans="1:32" x14ac:dyDescent="0.25">
      <c r="A156" t="s">
        <v>133</v>
      </c>
      <c r="B156" t="s">
        <v>26</v>
      </c>
      <c r="C156" t="s">
        <v>307</v>
      </c>
      <c r="D156" t="s">
        <v>742</v>
      </c>
      <c r="E156">
        <v>16</v>
      </c>
      <c r="F156">
        <v>1098</v>
      </c>
      <c r="G156" s="16">
        <v>1</v>
      </c>
      <c r="H156">
        <v>0</v>
      </c>
      <c r="I156" s="16">
        <v>0</v>
      </c>
      <c r="J156">
        <v>64</v>
      </c>
      <c r="K156" s="16">
        <v>0.1328</v>
      </c>
      <c r="M156" t="s">
        <v>133</v>
      </c>
      <c r="AF156" t="s">
        <v>309</v>
      </c>
    </row>
    <row r="157" spans="1:32" x14ac:dyDescent="0.25">
      <c r="A157" t="s">
        <v>322</v>
      </c>
      <c r="B157" t="s">
        <v>23</v>
      </c>
      <c r="C157" t="s">
        <v>237</v>
      </c>
      <c r="D157" t="s">
        <v>540</v>
      </c>
      <c r="E157">
        <v>6</v>
      </c>
      <c r="F157">
        <v>0</v>
      </c>
      <c r="G157" s="16">
        <v>0</v>
      </c>
      <c r="H157">
        <v>25</v>
      </c>
      <c r="I157" s="16">
        <v>2.3599999999999999E-2</v>
      </c>
      <c r="J157">
        <v>85</v>
      </c>
      <c r="K157" s="16">
        <v>0.18679999999999999</v>
      </c>
      <c r="M157" t="s">
        <v>322</v>
      </c>
      <c r="N157" t="str">
        <f t="shared" si="10"/>
        <v>LB</v>
      </c>
      <c r="O157">
        <f t="shared" si="11"/>
        <v>14</v>
      </c>
      <c r="P157">
        <f t="shared" si="12"/>
        <v>0</v>
      </c>
      <c r="Q157">
        <f t="shared" si="13"/>
        <v>345</v>
      </c>
      <c r="R157">
        <f t="shared" si="14"/>
        <v>196</v>
      </c>
      <c r="AF157" t="s">
        <v>425</v>
      </c>
    </row>
    <row r="158" spans="1:32" x14ac:dyDescent="0.25">
      <c r="A158" t="s">
        <v>200</v>
      </c>
      <c r="B158" t="s">
        <v>201</v>
      </c>
      <c r="C158" t="s">
        <v>560</v>
      </c>
      <c r="D158" t="s">
        <v>2</v>
      </c>
      <c r="E158">
        <v>5</v>
      </c>
      <c r="F158">
        <v>3</v>
      </c>
      <c r="G158" s="16">
        <v>2.5999999999999999E-3</v>
      </c>
      <c r="H158">
        <v>0</v>
      </c>
      <c r="I158" s="16">
        <v>0</v>
      </c>
      <c r="J158">
        <v>49</v>
      </c>
      <c r="K158" s="16">
        <v>0.1082</v>
      </c>
      <c r="M158" t="s">
        <v>200</v>
      </c>
      <c r="N158" t="str">
        <f t="shared" si="10"/>
        <v>C</v>
      </c>
      <c r="O158">
        <f t="shared" si="11"/>
        <v>16</v>
      </c>
      <c r="P158">
        <f t="shared" si="12"/>
        <v>669</v>
      </c>
      <c r="Q158">
        <f t="shared" si="13"/>
        <v>0</v>
      </c>
      <c r="R158">
        <f t="shared" si="14"/>
        <v>91</v>
      </c>
      <c r="AF158" t="s">
        <v>425</v>
      </c>
    </row>
    <row r="159" spans="1:32" x14ac:dyDescent="0.25">
      <c r="A159" t="s">
        <v>283</v>
      </c>
      <c r="B159" t="s">
        <v>55</v>
      </c>
      <c r="C159" t="s">
        <v>560</v>
      </c>
      <c r="D159" t="s">
        <v>2</v>
      </c>
      <c r="E159">
        <v>4</v>
      </c>
      <c r="F159">
        <v>0</v>
      </c>
      <c r="G159" s="16">
        <v>0</v>
      </c>
      <c r="H159">
        <v>0</v>
      </c>
      <c r="I159" s="16">
        <v>0</v>
      </c>
      <c r="J159">
        <v>37</v>
      </c>
      <c r="K159" s="16">
        <v>8.3000000000000004E-2</v>
      </c>
      <c r="M159" t="s">
        <v>283</v>
      </c>
      <c r="AF159" t="s">
        <v>654</v>
      </c>
    </row>
    <row r="160" spans="1:32" x14ac:dyDescent="0.25">
      <c r="A160" t="s">
        <v>299</v>
      </c>
      <c r="B160" t="s">
        <v>2</v>
      </c>
      <c r="C160" t="s">
        <v>100</v>
      </c>
      <c r="D160" t="s">
        <v>540</v>
      </c>
      <c r="E160">
        <v>13</v>
      </c>
      <c r="F160">
        <v>0</v>
      </c>
      <c r="G160" s="16">
        <v>0</v>
      </c>
      <c r="H160">
        <v>562</v>
      </c>
      <c r="I160" s="16">
        <v>0.5383</v>
      </c>
      <c r="J160">
        <v>22</v>
      </c>
      <c r="K160" s="16">
        <v>4.6300000000000001E-2</v>
      </c>
      <c r="M160" t="s">
        <v>299</v>
      </c>
      <c r="N160" t="str">
        <f t="shared" si="10"/>
        <v>WR</v>
      </c>
      <c r="O160">
        <f t="shared" si="11"/>
        <v>16</v>
      </c>
      <c r="P160">
        <f t="shared" si="12"/>
        <v>919</v>
      </c>
      <c r="Q160">
        <f t="shared" si="13"/>
        <v>0</v>
      </c>
      <c r="R160">
        <f t="shared" si="14"/>
        <v>1</v>
      </c>
      <c r="AF160" t="s">
        <v>654</v>
      </c>
    </row>
    <row r="161" spans="1:32" x14ac:dyDescent="0.25">
      <c r="A161" t="s">
        <v>321</v>
      </c>
      <c r="B161" t="s">
        <v>13</v>
      </c>
      <c r="C161" t="s">
        <v>298</v>
      </c>
      <c r="D161" t="s">
        <v>542</v>
      </c>
      <c r="E161">
        <v>16</v>
      </c>
      <c r="F161">
        <v>1126</v>
      </c>
      <c r="G161" s="16">
        <v>0.98860000000000003</v>
      </c>
      <c r="H161">
        <v>0</v>
      </c>
      <c r="I161" s="16">
        <v>0</v>
      </c>
      <c r="J161">
        <v>66</v>
      </c>
      <c r="K161" s="16">
        <v>0.16059999999999999</v>
      </c>
      <c r="M161" t="s">
        <v>321</v>
      </c>
      <c r="AF161" t="s">
        <v>694</v>
      </c>
    </row>
    <row r="162" spans="1:32" x14ac:dyDescent="0.25">
      <c r="A162" t="s">
        <v>402</v>
      </c>
      <c r="B162" t="s">
        <v>23</v>
      </c>
      <c r="C162" t="s">
        <v>314</v>
      </c>
      <c r="D162" t="s">
        <v>540</v>
      </c>
      <c r="E162">
        <v>6</v>
      </c>
      <c r="F162">
        <v>0</v>
      </c>
      <c r="G162" s="16">
        <v>0</v>
      </c>
      <c r="H162">
        <v>1</v>
      </c>
      <c r="I162" s="16">
        <v>8.9999999999999998E-4</v>
      </c>
      <c r="J162">
        <v>117</v>
      </c>
      <c r="K162" s="16">
        <v>0.2349</v>
      </c>
      <c r="M162" t="s">
        <v>402</v>
      </c>
      <c r="N162" t="str">
        <f t="shared" si="10"/>
        <v>LB</v>
      </c>
      <c r="O162">
        <f t="shared" si="11"/>
        <v>12</v>
      </c>
      <c r="P162">
        <f t="shared" si="12"/>
        <v>0</v>
      </c>
      <c r="Q162">
        <f t="shared" si="13"/>
        <v>96</v>
      </c>
      <c r="R162">
        <f t="shared" si="14"/>
        <v>233</v>
      </c>
      <c r="AF162" t="s">
        <v>694</v>
      </c>
    </row>
    <row r="163" spans="1:32" x14ac:dyDescent="0.25">
      <c r="A163" t="s">
        <v>440</v>
      </c>
      <c r="B163" t="s">
        <v>23</v>
      </c>
      <c r="C163" t="s">
        <v>388</v>
      </c>
      <c r="D163" t="s">
        <v>545</v>
      </c>
      <c r="E163">
        <v>7</v>
      </c>
      <c r="F163">
        <v>133</v>
      </c>
      <c r="G163" s="16">
        <v>0.1168</v>
      </c>
      <c r="H163">
        <v>0</v>
      </c>
      <c r="I163" s="16">
        <v>0</v>
      </c>
      <c r="J163">
        <v>33</v>
      </c>
      <c r="K163" s="16">
        <v>8.0299999999999996E-2</v>
      </c>
      <c r="M163" t="s">
        <v>440</v>
      </c>
      <c r="AF163" t="s">
        <v>694</v>
      </c>
    </row>
    <row r="164" spans="1:32" x14ac:dyDescent="0.25">
      <c r="A164" t="s">
        <v>219</v>
      </c>
      <c r="B164" t="s">
        <v>2</v>
      </c>
      <c r="C164" t="s">
        <v>429</v>
      </c>
      <c r="D164" t="s">
        <v>16</v>
      </c>
      <c r="E164">
        <v>14</v>
      </c>
      <c r="F164">
        <v>291</v>
      </c>
      <c r="G164" s="16">
        <v>0.26079999999999998</v>
      </c>
      <c r="H164">
        <v>0</v>
      </c>
      <c r="I164" s="16">
        <v>0</v>
      </c>
      <c r="J164">
        <v>2</v>
      </c>
      <c r="K164" s="16">
        <v>4.1000000000000003E-3</v>
      </c>
      <c r="M164" t="s">
        <v>219</v>
      </c>
      <c r="N164" t="str">
        <f t="shared" si="10"/>
        <v>WR</v>
      </c>
      <c r="O164">
        <f t="shared" si="11"/>
        <v>15</v>
      </c>
      <c r="P164">
        <f t="shared" si="12"/>
        <v>539</v>
      </c>
      <c r="Q164">
        <f t="shared" si="13"/>
        <v>0</v>
      </c>
      <c r="R164">
        <f t="shared" si="14"/>
        <v>98</v>
      </c>
      <c r="AF164" t="s">
        <v>615</v>
      </c>
    </row>
    <row r="165" spans="1:32" x14ac:dyDescent="0.25">
      <c r="A165" t="s">
        <v>300</v>
      </c>
      <c r="B165" t="s">
        <v>98</v>
      </c>
      <c r="C165" t="s">
        <v>649</v>
      </c>
      <c r="D165" t="s">
        <v>540</v>
      </c>
      <c r="E165">
        <v>2</v>
      </c>
      <c r="F165">
        <v>0</v>
      </c>
      <c r="G165" s="16">
        <v>0</v>
      </c>
      <c r="H165">
        <v>0</v>
      </c>
      <c r="I165" s="16">
        <v>0</v>
      </c>
      <c r="J165">
        <v>22</v>
      </c>
      <c r="K165" s="16">
        <v>4.4499999999999998E-2</v>
      </c>
      <c r="M165" t="s">
        <v>300</v>
      </c>
      <c r="N165" t="str">
        <f t="shared" si="10"/>
        <v>DT,DE</v>
      </c>
      <c r="O165">
        <f t="shared" si="11"/>
        <v>14</v>
      </c>
      <c r="P165">
        <f t="shared" si="12"/>
        <v>0</v>
      </c>
      <c r="Q165">
        <f t="shared" si="13"/>
        <v>249</v>
      </c>
      <c r="R165">
        <f t="shared" si="14"/>
        <v>166</v>
      </c>
      <c r="AF165" t="s">
        <v>615</v>
      </c>
    </row>
    <row r="166" spans="1:32" x14ac:dyDescent="0.25">
      <c r="A166" t="s">
        <v>387</v>
      </c>
      <c r="B166" t="s">
        <v>2</v>
      </c>
      <c r="C166" t="s">
        <v>649</v>
      </c>
      <c r="D166" t="s">
        <v>540</v>
      </c>
      <c r="E166">
        <v>2</v>
      </c>
      <c r="F166">
        <v>0</v>
      </c>
      <c r="G166" s="16">
        <v>0</v>
      </c>
      <c r="H166">
        <v>0</v>
      </c>
      <c r="I166" s="16">
        <v>0</v>
      </c>
      <c r="J166">
        <v>51</v>
      </c>
      <c r="K166" s="16">
        <v>0.1111</v>
      </c>
      <c r="M166" t="s">
        <v>387</v>
      </c>
      <c r="AF166" t="s">
        <v>733</v>
      </c>
    </row>
    <row r="167" spans="1:32" x14ac:dyDescent="0.25">
      <c r="A167" t="s">
        <v>66</v>
      </c>
      <c r="B167" t="s">
        <v>45</v>
      </c>
      <c r="C167" t="s">
        <v>649</v>
      </c>
      <c r="D167" t="s">
        <v>540</v>
      </c>
      <c r="E167">
        <v>1</v>
      </c>
      <c r="F167">
        <v>0</v>
      </c>
      <c r="G167" s="16">
        <v>0</v>
      </c>
      <c r="H167">
        <v>0</v>
      </c>
      <c r="I167" s="16">
        <v>0</v>
      </c>
      <c r="J167">
        <v>18</v>
      </c>
      <c r="K167" s="16">
        <v>4.0300000000000002E-2</v>
      </c>
      <c r="M167" t="s">
        <v>66</v>
      </c>
      <c r="N167" t="str">
        <f t="shared" si="10"/>
        <v>G,T</v>
      </c>
      <c r="O167">
        <f t="shared" si="11"/>
        <v>16</v>
      </c>
      <c r="P167">
        <f t="shared" si="12"/>
        <v>1078</v>
      </c>
      <c r="Q167">
        <f t="shared" si="13"/>
        <v>0</v>
      </c>
      <c r="R167">
        <f t="shared" si="14"/>
        <v>75</v>
      </c>
      <c r="AF167" t="s">
        <v>733</v>
      </c>
    </row>
    <row r="168" spans="1:32" x14ac:dyDescent="0.25">
      <c r="A168" t="s">
        <v>146</v>
      </c>
      <c r="B168" t="s">
        <v>70</v>
      </c>
      <c r="C168" t="s">
        <v>0</v>
      </c>
      <c r="D168" t="s">
        <v>2</v>
      </c>
      <c r="E168">
        <v>9</v>
      </c>
      <c r="F168">
        <v>99</v>
      </c>
      <c r="G168" s="16">
        <v>8.6300000000000002E-2</v>
      </c>
      <c r="H168">
        <v>0</v>
      </c>
      <c r="I168" s="16">
        <v>0</v>
      </c>
      <c r="J168">
        <v>19</v>
      </c>
      <c r="K168" s="16">
        <v>4.2000000000000003E-2</v>
      </c>
      <c r="M168" t="s">
        <v>146</v>
      </c>
      <c r="N168" t="str">
        <f t="shared" si="10"/>
        <v>NT</v>
      </c>
      <c r="O168">
        <f t="shared" si="11"/>
        <v>12</v>
      </c>
      <c r="P168">
        <f t="shared" si="12"/>
        <v>0</v>
      </c>
      <c r="Q168">
        <f t="shared" si="13"/>
        <v>361</v>
      </c>
      <c r="R168">
        <f t="shared" si="14"/>
        <v>14</v>
      </c>
      <c r="AF168" t="s">
        <v>710</v>
      </c>
    </row>
    <row r="169" spans="1:32" x14ac:dyDescent="0.25">
      <c r="A169" t="s">
        <v>187</v>
      </c>
      <c r="B169" t="s">
        <v>10</v>
      </c>
      <c r="C169" t="s">
        <v>583</v>
      </c>
      <c r="D169" t="s">
        <v>98</v>
      </c>
      <c r="E169">
        <v>12</v>
      </c>
      <c r="F169">
        <v>0</v>
      </c>
      <c r="G169" s="16">
        <v>0</v>
      </c>
      <c r="H169">
        <v>550</v>
      </c>
      <c r="I169" s="16">
        <v>0.5</v>
      </c>
      <c r="J169">
        <v>7</v>
      </c>
      <c r="K169" s="16">
        <v>1.47E-2</v>
      </c>
      <c r="M169" t="s">
        <v>187</v>
      </c>
      <c r="N169" t="str">
        <f t="shared" si="10"/>
        <v>CB</v>
      </c>
      <c r="O169">
        <f t="shared" si="11"/>
        <v>9</v>
      </c>
      <c r="P169">
        <f t="shared" si="12"/>
        <v>0</v>
      </c>
      <c r="Q169">
        <f t="shared" si="13"/>
        <v>50</v>
      </c>
      <c r="R169">
        <f t="shared" si="14"/>
        <v>151</v>
      </c>
      <c r="AF169" t="s">
        <v>710</v>
      </c>
    </row>
    <row r="170" spans="1:32" x14ac:dyDescent="0.25">
      <c r="A170" t="s">
        <v>89</v>
      </c>
      <c r="B170" t="s">
        <v>16</v>
      </c>
      <c r="C170" t="s">
        <v>583</v>
      </c>
      <c r="D170" t="s">
        <v>540</v>
      </c>
      <c r="E170">
        <v>3</v>
      </c>
      <c r="F170">
        <v>0</v>
      </c>
      <c r="G170" s="16">
        <v>0</v>
      </c>
      <c r="H170">
        <v>104</v>
      </c>
      <c r="I170" s="16">
        <v>0.1008</v>
      </c>
      <c r="J170">
        <v>6</v>
      </c>
      <c r="K170" s="16">
        <v>1.3100000000000001E-2</v>
      </c>
      <c r="M170" t="s">
        <v>89</v>
      </c>
      <c r="AF170" t="s">
        <v>527</v>
      </c>
    </row>
    <row r="171" spans="1:32" x14ac:dyDescent="0.25">
      <c r="A171" t="s">
        <v>143</v>
      </c>
      <c r="B171" t="s">
        <v>49</v>
      </c>
      <c r="C171" t="s">
        <v>261</v>
      </c>
      <c r="D171" t="s">
        <v>2</v>
      </c>
      <c r="E171">
        <v>16</v>
      </c>
      <c r="F171">
        <v>867</v>
      </c>
      <c r="G171" s="16">
        <v>0.84009999999999996</v>
      </c>
      <c r="H171">
        <v>0</v>
      </c>
      <c r="I171" s="16">
        <v>0</v>
      </c>
      <c r="J171">
        <v>111</v>
      </c>
      <c r="K171" s="16">
        <v>0.24179999999999999</v>
      </c>
      <c r="M171" t="s">
        <v>143</v>
      </c>
      <c r="AF171" t="s">
        <v>527</v>
      </c>
    </row>
    <row r="172" spans="1:32" x14ac:dyDescent="0.25">
      <c r="A172" t="s">
        <v>342</v>
      </c>
      <c r="B172" t="s">
        <v>70</v>
      </c>
      <c r="C172" t="s">
        <v>414</v>
      </c>
      <c r="D172" t="s">
        <v>10</v>
      </c>
      <c r="E172">
        <v>14</v>
      </c>
      <c r="F172">
        <v>0</v>
      </c>
      <c r="G172" s="16">
        <v>0</v>
      </c>
      <c r="H172">
        <v>719</v>
      </c>
      <c r="I172" s="16">
        <v>0.71760000000000002</v>
      </c>
      <c r="J172">
        <v>88</v>
      </c>
      <c r="K172" s="16">
        <v>0.1943</v>
      </c>
      <c r="M172" t="s">
        <v>342</v>
      </c>
    </row>
    <row r="173" spans="1:32" x14ac:dyDescent="0.25">
      <c r="A173" t="s">
        <v>41</v>
      </c>
      <c r="B173" t="s">
        <v>16</v>
      </c>
      <c r="C173" t="s">
        <v>68</v>
      </c>
      <c r="D173" t="s">
        <v>70</v>
      </c>
      <c r="E173">
        <v>16</v>
      </c>
      <c r="F173">
        <v>0</v>
      </c>
      <c r="G173" s="16">
        <v>0</v>
      </c>
      <c r="H173">
        <v>478</v>
      </c>
      <c r="I173" s="16">
        <v>0.41389999999999999</v>
      </c>
      <c r="J173">
        <v>84</v>
      </c>
      <c r="K173" s="16">
        <v>0.16869999999999999</v>
      </c>
      <c r="M173" t="s">
        <v>41</v>
      </c>
      <c r="N173" t="str">
        <f t="shared" si="10"/>
        <v>RB</v>
      </c>
      <c r="O173">
        <f t="shared" si="11"/>
        <v>1</v>
      </c>
      <c r="P173">
        <f t="shared" si="12"/>
        <v>0</v>
      </c>
      <c r="Q173">
        <f t="shared" si="13"/>
        <v>0</v>
      </c>
      <c r="R173">
        <f t="shared" si="14"/>
        <v>19</v>
      </c>
    </row>
    <row r="174" spans="1:32" x14ac:dyDescent="0.25">
      <c r="A174" t="s">
        <v>292</v>
      </c>
      <c r="B174" t="s">
        <v>98</v>
      </c>
      <c r="C174" t="s">
        <v>420</v>
      </c>
      <c r="D174" t="s">
        <v>10</v>
      </c>
      <c r="E174">
        <v>4</v>
      </c>
      <c r="F174">
        <v>0</v>
      </c>
      <c r="G174" s="16">
        <v>0</v>
      </c>
      <c r="H174">
        <v>84</v>
      </c>
      <c r="I174" s="16">
        <v>6.9199999999999998E-2</v>
      </c>
      <c r="J174">
        <v>78</v>
      </c>
      <c r="K174" s="16">
        <v>0.156</v>
      </c>
      <c r="M174" t="s">
        <v>292</v>
      </c>
      <c r="N174" t="str">
        <f t="shared" si="10"/>
        <v>LB</v>
      </c>
      <c r="O174">
        <f t="shared" si="11"/>
        <v>16</v>
      </c>
      <c r="P174">
        <f t="shared" si="12"/>
        <v>0</v>
      </c>
      <c r="Q174">
        <f t="shared" si="13"/>
        <v>145</v>
      </c>
      <c r="R174">
        <f t="shared" si="14"/>
        <v>238</v>
      </c>
    </row>
    <row r="175" spans="1:32" x14ac:dyDescent="0.25">
      <c r="A175" t="s">
        <v>141</v>
      </c>
      <c r="B175" t="s">
        <v>23</v>
      </c>
      <c r="C175" t="s">
        <v>234</v>
      </c>
      <c r="D175" t="s">
        <v>2</v>
      </c>
      <c r="E175">
        <v>16</v>
      </c>
      <c r="F175">
        <v>131</v>
      </c>
      <c r="G175" s="16">
        <v>0.1142</v>
      </c>
      <c r="H175">
        <v>0</v>
      </c>
      <c r="I175" s="16">
        <v>0</v>
      </c>
      <c r="J175">
        <v>288</v>
      </c>
      <c r="K175" s="16">
        <v>0.63719999999999999</v>
      </c>
      <c r="M175" t="s">
        <v>141</v>
      </c>
      <c r="N175" t="str">
        <f t="shared" si="10"/>
        <v>LB</v>
      </c>
      <c r="O175">
        <f t="shared" si="11"/>
        <v>16</v>
      </c>
      <c r="P175">
        <f t="shared" si="12"/>
        <v>0</v>
      </c>
      <c r="Q175">
        <f t="shared" si="13"/>
        <v>361</v>
      </c>
      <c r="R175">
        <f t="shared" si="14"/>
        <v>329</v>
      </c>
    </row>
    <row r="176" spans="1:32" x14ac:dyDescent="0.25">
      <c r="A176" t="s">
        <v>303</v>
      </c>
      <c r="B176" t="s">
        <v>10</v>
      </c>
      <c r="C176" t="s">
        <v>650</v>
      </c>
      <c r="D176" t="s">
        <v>542</v>
      </c>
      <c r="E176">
        <v>1</v>
      </c>
      <c r="F176">
        <v>30</v>
      </c>
      <c r="G176" s="16">
        <v>2.5700000000000001E-2</v>
      </c>
      <c r="H176">
        <v>0</v>
      </c>
      <c r="I176" s="16">
        <v>0</v>
      </c>
      <c r="J176">
        <v>2</v>
      </c>
      <c r="K176" s="16">
        <v>4.4000000000000003E-3</v>
      </c>
      <c r="M176" t="s">
        <v>303</v>
      </c>
      <c r="N176" t="str">
        <f t="shared" si="10"/>
        <v>CB</v>
      </c>
      <c r="O176">
        <f t="shared" si="11"/>
        <v>13</v>
      </c>
      <c r="P176">
        <f t="shared" si="12"/>
        <v>0</v>
      </c>
      <c r="Q176">
        <f t="shared" si="13"/>
        <v>22</v>
      </c>
      <c r="R176">
        <f t="shared" si="14"/>
        <v>315</v>
      </c>
    </row>
    <row r="177" spans="1:18" x14ac:dyDescent="0.25">
      <c r="A177" t="s">
        <v>343</v>
      </c>
      <c r="B177" t="s">
        <v>10</v>
      </c>
      <c r="C177" t="s">
        <v>650</v>
      </c>
      <c r="D177" t="s">
        <v>542</v>
      </c>
      <c r="E177">
        <v>9</v>
      </c>
      <c r="F177">
        <v>23</v>
      </c>
      <c r="G177" s="16">
        <v>2.23E-2</v>
      </c>
      <c r="H177">
        <v>0</v>
      </c>
      <c r="I177" s="16">
        <v>0</v>
      </c>
      <c r="J177">
        <v>25</v>
      </c>
      <c r="K177" s="16">
        <v>5.45E-2</v>
      </c>
      <c r="M177" t="s">
        <v>343</v>
      </c>
      <c r="N177" t="str">
        <f t="shared" si="10"/>
        <v>CB</v>
      </c>
      <c r="O177">
        <f t="shared" si="11"/>
        <v>13</v>
      </c>
      <c r="P177">
        <f t="shared" si="12"/>
        <v>0</v>
      </c>
      <c r="Q177">
        <f t="shared" si="13"/>
        <v>79</v>
      </c>
      <c r="R177">
        <f t="shared" si="14"/>
        <v>38</v>
      </c>
    </row>
    <row r="178" spans="1:18" x14ac:dyDescent="0.25">
      <c r="A178" t="s">
        <v>424</v>
      </c>
      <c r="B178" t="s">
        <v>55</v>
      </c>
      <c r="C178" t="s">
        <v>21</v>
      </c>
      <c r="D178" t="s">
        <v>540</v>
      </c>
      <c r="E178">
        <v>15</v>
      </c>
      <c r="F178">
        <v>0</v>
      </c>
      <c r="G178" s="16">
        <v>0</v>
      </c>
      <c r="H178">
        <v>668</v>
      </c>
      <c r="I178" s="16">
        <v>0.66669999999999996</v>
      </c>
      <c r="J178">
        <v>115</v>
      </c>
      <c r="K178" s="16">
        <v>0.25390000000000001</v>
      </c>
      <c r="M178" t="s">
        <v>424</v>
      </c>
    </row>
    <row r="179" spans="1:18" x14ac:dyDescent="0.25">
      <c r="A179" t="s">
        <v>341</v>
      </c>
      <c r="B179" t="s">
        <v>70</v>
      </c>
      <c r="C179" t="s">
        <v>185</v>
      </c>
      <c r="D179" t="s">
        <v>540</v>
      </c>
      <c r="E179">
        <v>15</v>
      </c>
      <c r="F179">
        <v>0</v>
      </c>
      <c r="G179" s="16">
        <v>0</v>
      </c>
      <c r="H179">
        <v>1</v>
      </c>
      <c r="I179" s="16">
        <v>8.9999999999999998E-4</v>
      </c>
      <c r="J179">
        <v>262</v>
      </c>
      <c r="K179" s="16">
        <v>0.58609999999999995</v>
      </c>
      <c r="M179" t="s">
        <v>341</v>
      </c>
    </row>
    <row r="180" spans="1:18" x14ac:dyDescent="0.25">
      <c r="A180" t="s">
        <v>35</v>
      </c>
      <c r="B180" t="s">
        <v>2</v>
      </c>
      <c r="C180" t="s">
        <v>214</v>
      </c>
      <c r="D180" t="s">
        <v>16</v>
      </c>
      <c r="E180">
        <v>16</v>
      </c>
      <c r="F180">
        <v>457</v>
      </c>
      <c r="G180" s="16">
        <v>0.43319999999999997</v>
      </c>
      <c r="H180">
        <v>0</v>
      </c>
      <c r="I180" s="16">
        <v>0</v>
      </c>
      <c r="J180">
        <v>0</v>
      </c>
      <c r="K180" s="16">
        <v>0</v>
      </c>
      <c r="M180" t="s">
        <v>35</v>
      </c>
    </row>
    <row r="181" spans="1:18" x14ac:dyDescent="0.25">
      <c r="A181" t="s">
        <v>232</v>
      </c>
      <c r="B181" t="s">
        <v>10</v>
      </c>
      <c r="C181" t="s">
        <v>623</v>
      </c>
      <c r="D181" t="s">
        <v>2</v>
      </c>
      <c r="E181">
        <v>5</v>
      </c>
      <c r="F181">
        <v>91</v>
      </c>
      <c r="G181" s="16">
        <v>8.0199999999999994E-2</v>
      </c>
      <c r="H181">
        <v>0</v>
      </c>
      <c r="I181" s="16">
        <v>0</v>
      </c>
      <c r="J181">
        <v>72</v>
      </c>
      <c r="K181" s="16">
        <v>0.1525</v>
      </c>
      <c r="M181" t="s">
        <v>232</v>
      </c>
    </row>
    <row r="182" spans="1:18" x14ac:dyDescent="0.25">
      <c r="A182" t="s">
        <v>260</v>
      </c>
      <c r="B182" t="s">
        <v>26</v>
      </c>
      <c r="C182" t="s">
        <v>623</v>
      </c>
      <c r="D182" t="s">
        <v>2</v>
      </c>
      <c r="E182">
        <v>6</v>
      </c>
      <c r="F182">
        <v>2</v>
      </c>
      <c r="G182" s="16">
        <v>1.9E-3</v>
      </c>
      <c r="H182">
        <v>0</v>
      </c>
      <c r="I182" s="16">
        <v>0</v>
      </c>
      <c r="J182">
        <v>50</v>
      </c>
      <c r="K182" s="16">
        <v>0.104</v>
      </c>
      <c r="M182" t="s">
        <v>260</v>
      </c>
    </row>
    <row r="183" spans="1:18" x14ac:dyDescent="0.25">
      <c r="A183" t="s">
        <v>223</v>
      </c>
      <c r="B183" t="s">
        <v>70</v>
      </c>
      <c r="C183" t="s">
        <v>304</v>
      </c>
      <c r="D183" t="s">
        <v>16</v>
      </c>
      <c r="E183">
        <v>16</v>
      </c>
      <c r="F183">
        <v>160</v>
      </c>
      <c r="G183" s="16">
        <v>0.15690000000000001</v>
      </c>
      <c r="H183">
        <v>0</v>
      </c>
      <c r="I183" s="16">
        <v>0</v>
      </c>
      <c r="J183">
        <v>205</v>
      </c>
      <c r="K183" s="16">
        <v>0.46700000000000003</v>
      </c>
      <c r="M183" t="s">
        <v>223</v>
      </c>
      <c r="N183" t="str">
        <f t="shared" si="10"/>
        <v>DT</v>
      </c>
      <c r="O183">
        <f t="shared" si="11"/>
        <v>1</v>
      </c>
      <c r="P183">
        <f t="shared" si="12"/>
        <v>0</v>
      </c>
      <c r="Q183">
        <f t="shared" si="13"/>
        <v>2</v>
      </c>
      <c r="R183">
        <f t="shared" si="14"/>
        <v>0</v>
      </c>
    </row>
    <row r="184" spans="1:18" x14ac:dyDescent="0.25">
      <c r="A184" t="s">
        <v>437</v>
      </c>
      <c r="B184" t="s">
        <v>98</v>
      </c>
      <c r="C184" t="s">
        <v>416</v>
      </c>
      <c r="D184" t="s">
        <v>26</v>
      </c>
      <c r="E184">
        <v>16</v>
      </c>
      <c r="F184">
        <v>0</v>
      </c>
      <c r="G184" s="16">
        <v>0</v>
      </c>
      <c r="H184">
        <v>730</v>
      </c>
      <c r="I184" s="16">
        <v>0.64149999999999996</v>
      </c>
      <c r="J184">
        <v>231</v>
      </c>
      <c r="K184" s="16">
        <v>0.51559999999999995</v>
      </c>
      <c r="M184" t="s">
        <v>437</v>
      </c>
      <c r="N184" t="str">
        <f t="shared" si="10"/>
        <v>DE</v>
      </c>
      <c r="O184">
        <f t="shared" si="11"/>
        <v>15</v>
      </c>
      <c r="P184">
        <f t="shared" si="12"/>
        <v>1</v>
      </c>
      <c r="Q184">
        <f t="shared" si="13"/>
        <v>578</v>
      </c>
      <c r="R184">
        <f t="shared" si="14"/>
        <v>160</v>
      </c>
    </row>
    <row r="185" spans="1:18" x14ac:dyDescent="0.25">
      <c r="A185" t="s">
        <v>326</v>
      </c>
      <c r="B185" t="s">
        <v>2</v>
      </c>
      <c r="C185" t="s">
        <v>584</v>
      </c>
      <c r="D185" t="s">
        <v>55</v>
      </c>
      <c r="E185">
        <v>3</v>
      </c>
      <c r="F185">
        <v>126</v>
      </c>
      <c r="G185" s="16">
        <v>0.1111</v>
      </c>
      <c r="H185">
        <v>0</v>
      </c>
      <c r="I185" s="16">
        <v>0</v>
      </c>
      <c r="J185">
        <v>0</v>
      </c>
      <c r="K185" s="16">
        <v>0</v>
      </c>
      <c r="M185" t="s">
        <v>326</v>
      </c>
      <c r="N185" t="str">
        <f t="shared" si="10"/>
        <v>WR</v>
      </c>
      <c r="O185">
        <f t="shared" si="11"/>
        <v>1</v>
      </c>
      <c r="P185">
        <f t="shared" si="12"/>
        <v>13</v>
      </c>
      <c r="Q185">
        <f t="shared" si="13"/>
        <v>0</v>
      </c>
      <c r="R185">
        <f t="shared" si="14"/>
        <v>6</v>
      </c>
    </row>
    <row r="186" spans="1:18" x14ac:dyDescent="0.25">
      <c r="A186" t="s">
        <v>334</v>
      </c>
      <c r="B186" t="s">
        <v>23</v>
      </c>
      <c r="C186" t="s">
        <v>584</v>
      </c>
      <c r="D186" t="s">
        <v>55</v>
      </c>
      <c r="E186">
        <v>2</v>
      </c>
      <c r="F186">
        <v>91</v>
      </c>
      <c r="G186" s="16">
        <v>8.4199999999999997E-2</v>
      </c>
      <c r="H186">
        <v>0</v>
      </c>
      <c r="I186" s="16">
        <v>0</v>
      </c>
      <c r="J186">
        <v>0</v>
      </c>
      <c r="K186" s="16">
        <v>0</v>
      </c>
      <c r="M186" t="s">
        <v>334</v>
      </c>
      <c r="N186" t="str">
        <f t="shared" si="10"/>
        <v>LB</v>
      </c>
      <c r="O186">
        <f t="shared" si="11"/>
        <v>14</v>
      </c>
      <c r="P186">
        <f t="shared" si="12"/>
        <v>0</v>
      </c>
      <c r="Q186">
        <f t="shared" si="13"/>
        <v>103</v>
      </c>
      <c r="R186">
        <f t="shared" si="14"/>
        <v>283</v>
      </c>
    </row>
    <row r="187" spans="1:18" x14ac:dyDescent="0.25">
      <c r="A187" t="s">
        <v>168</v>
      </c>
      <c r="B187" t="s">
        <v>23</v>
      </c>
      <c r="C187" t="s">
        <v>182</v>
      </c>
      <c r="D187" t="s">
        <v>55</v>
      </c>
      <c r="E187">
        <v>5</v>
      </c>
      <c r="F187">
        <v>13</v>
      </c>
      <c r="G187" s="16">
        <v>1.1599999999999999E-2</v>
      </c>
      <c r="H187">
        <v>0</v>
      </c>
      <c r="I187" s="16">
        <v>0</v>
      </c>
      <c r="J187">
        <v>0</v>
      </c>
      <c r="K187" s="16">
        <v>0</v>
      </c>
      <c r="M187" t="s">
        <v>168</v>
      </c>
    </row>
    <row r="188" spans="1:18" x14ac:dyDescent="0.25">
      <c r="A188" t="s">
        <v>285</v>
      </c>
      <c r="B188" t="s">
        <v>23</v>
      </c>
      <c r="C188" t="s">
        <v>604</v>
      </c>
      <c r="D188" t="s">
        <v>542</v>
      </c>
      <c r="E188">
        <v>16</v>
      </c>
      <c r="F188">
        <v>1103</v>
      </c>
      <c r="G188" s="16">
        <v>1</v>
      </c>
      <c r="H188">
        <v>0</v>
      </c>
      <c r="I188" s="16">
        <v>0</v>
      </c>
      <c r="J188">
        <v>12</v>
      </c>
      <c r="K188" s="16">
        <v>2.75E-2</v>
      </c>
      <c r="M188" t="s">
        <v>285</v>
      </c>
      <c r="N188" t="str">
        <f t="shared" si="10"/>
        <v>DE</v>
      </c>
      <c r="O188">
        <f t="shared" si="11"/>
        <v>16</v>
      </c>
      <c r="P188">
        <f t="shared" si="12"/>
        <v>0</v>
      </c>
      <c r="Q188">
        <f t="shared" si="13"/>
        <v>1003</v>
      </c>
      <c r="R188">
        <f t="shared" si="14"/>
        <v>89</v>
      </c>
    </row>
    <row r="189" spans="1:18" x14ac:dyDescent="0.25">
      <c r="A189" t="s">
        <v>400</v>
      </c>
      <c r="B189" t="s">
        <v>70</v>
      </c>
      <c r="C189" t="s">
        <v>604</v>
      </c>
      <c r="D189" t="s">
        <v>540</v>
      </c>
      <c r="E189">
        <v>14</v>
      </c>
      <c r="F189">
        <v>0</v>
      </c>
      <c r="G189" s="16">
        <v>0</v>
      </c>
      <c r="H189">
        <v>249</v>
      </c>
      <c r="I189" s="16">
        <v>0.23799999999999999</v>
      </c>
      <c r="J189">
        <v>261</v>
      </c>
      <c r="K189" s="16">
        <v>0.57740000000000002</v>
      </c>
      <c r="M189" t="s">
        <v>400</v>
      </c>
      <c r="N189" t="str">
        <f t="shared" si="10"/>
        <v>DT</v>
      </c>
      <c r="O189">
        <f t="shared" si="11"/>
        <v>6</v>
      </c>
      <c r="P189">
        <f t="shared" si="12"/>
        <v>0</v>
      </c>
      <c r="Q189">
        <f t="shared" si="13"/>
        <v>102</v>
      </c>
      <c r="R189">
        <f t="shared" si="14"/>
        <v>1</v>
      </c>
    </row>
    <row r="190" spans="1:18" x14ac:dyDescent="0.25">
      <c r="A190" t="s">
        <v>138</v>
      </c>
      <c r="B190" t="s">
        <v>98</v>
      </c>
      <c r="C190" t="s">
        <v>43</v>
      </c>
      <c r="D190" t="s">
        <v>545</v>
      </c>
      <c r="E190">
        <v>10</v>
      </c>
      <c r="F190">
        <v>615</v>
      </c>
      <c r="G190" s="16">
        <v>0.55759999999999998</v>
      </c>
      <c r="H190">
        <v>0</v>
      </c>
      <c r="I190" s="16">
        <v>0</v>
      </c>
      <c r="J190">
        <v>32</v>
      </c>
      <c r="K190" s="16">
        <v>7.3400000000000007E-2</v>
      </c>
      <c r="M190" t="s">
        <v>138</v>
      </c>
      <c r="N190" t="str">
        <f t="shared" si="10"/>
        <v>DE</v>
      </c>
      <c r="O190">
        <f t="shared" si="11"/>
        <v>16</v>
      </c>
      <c r="P190">
        <f t="shared" si="12"/>
        <v>0</v>
      </c>
      <c r="Q190">
        <f t="shared" si="13"/>
        <v>648</v>
      </c>
      <c r="R190">
        <f t="shared" si="14"/>
        <v>55</v>
      </c>
    </row>
    <row r="191" spans="1:18" x14ac:dyDescent="0.25">
      <c r="A191" t="s">
        <v>173</v>
      </c>
      <c r="B191" t="s">
        <v>10</v>
      </c>
      <c r="C191" t="s">
        <v>74</v>
      </c>
      <c r="D191" t="s">
        <v>2</v>
      </c>
      <c r="E191">
        <v>15</v>
      </c>
      <c r="F191">
        <v>826</v>
      </c>
      <c r="G191" s="16">
        <v>0.74890000000000001</v>
      </c>
      <c r="H191">
        <v>0</v>
      </c>
      <c r="I191" s="16">
        <v>0</v>
      </c>
      <c r="J191">
        <v>0</v>
      </c>
      <c r="K191" s="16">
        <v>0</v>
      </c>
      <c r="M191" t="s">
        <v>173</v>
      </c>
      <c r="N191" t="str">
        <f t="shared" si="10"/>
        <v>CB</v>
      </c>
      <c r="O191">
        <f t="shared" si="11"/>
        <v>16</v>
      </c>
      <c r="P191">
        <f t="shared" si="12"/>
        <v>0</v>
      </c>
      <c r="Q191">
        <f t="shared" si="13"/>
        <v>1022</v>
      </c>
      <c r="R191">
        <f t="shared" si="14"/>
        <v>130</v>
      </c>
    </row>
    <row r="192" spans="1:18" x14ac:dyDescent="0.25">
      <c r="A192" t="s">
        <v>410</v>
      </c>
      <c r="B192" t="s">
        <v>23</v>
      </c>
      <c r="C192" t="s">
        <v>409</v>
      </c>
      <c r="D192" t="s">
        <v>545</v>
      </c>
      <c r="E192">
        <v>16</v>
      </c>
      <c r="F192">
        <v>547</v>
      </c>
      <c r="G192" s="16">
        <v>0.4824</v>
      </c>
      <c r="H192">
        <v>0</v>
      </c>
      <c r="I192" s="16">
        <v>0</v>
      </c>
      <c r="J192">
        <v>103</v>
      </c>
      <c r="K192" s="16">
        <v>0.21820000000000001</v>
      </c>
      <c r="M192" t="s">
        <v>410</v>
      </c>
      <c r="N192" t="str">
        <f t="shared" si="10"/>
        <v>LB</v>
      </c>
      <c r="O192">
        <f t="shared" si="11"/>
        <v>15</v>
      </c>
      <c r="P192">
        <f t="shared" si="12"/>
        <v>0</v>
      </c>
      <c r="Q192">
        <f t="shared" si="13"/>
        <v>80</v>
      </c>
      <c r="R192">
        <f t="shared" si="14"/>
        <v>287</v>
      </c>
    </row>
    <row r="193" spans="1:18" x14ac:dyDescent="0.25">
      <c r="A193" t="s">
        <v>369</v>
      </c>
      <c r="B193" t="s">
        <v>16</v>
      </c>
      <c r="C193" t="s">
        <v>290</v>
      </c>
      <c r="D193" t="s">
        <v>55</v>
      </c>
      <c r="E193">
        <v>10</v>
      </c>
      <c r="F193">
        <v>435</v>
      </c>
      <c r="G193" s="16">
        <v>0.39439999999999997</v>
      </c>
      <c r="H193">
        <v>0</v>
      </c>
      <c r="I193" s="16">
        <v>0</v>
      </c>
      <c r="J193">
        <v>0</v>
      </c>
      <c r="K193" s="16">
        <v>0</v>
      </c>
      <c r="M193" t="s">
        <v>369</v>
      </c>
    </row>
    <row r="194" spans="1:18" x14ac:dyDescent="0.25">
      <c r="A194" t="s">
        <v>333</v>
      </c>
      <c r="B194" t="s">
        <v>16</v>
      </c>
      <c r="C194" t="s">
        <v>680</v>
      </c>
      <c r="D194" t="s">
        <v>16</v>
      </c>
      <c r="E194">
        <v>2</v>
      </c>
      <c r="F194">
        <v>50</v>
      </c>
      <c r="G194" s="16">
        <v>4.7300000000000002E-2</v>
      </c>
      <c r="H194">
        <v>0</v>
      </c>
      <c r="I194" s="16">
        <v>0</v>
      </c>
      <c r="J194">
        <v>5</v>
      </c>
      <c r="K194" s="16">
        <v>1.01E-2</v>
      </c>
      <c r="M194" t="s">
        <v>333</v>
      </c>
    </row>
    <row r="195" spans="1:18" x14ac:dyDescent="0.25">
      <c r="A195" t="s">
        <v>254</v>
      </c>
      <c r="B195" t="s">
        <v>10</v>
      </c>
      <c r="C195" t="s">
        <v>680</v>
      </c>
      <c r="D195" t="s">
        <v>16</v>
      </c>
      <c r="E195">
        <v>6</v>
      </c>
      <c r="F195">
        <v>87</v>
      </c>
      <c r="G195" s="16">
        <v>8.43E-2</v>
      </c>
      <c r="H195">
        <v>0</v>
      </c>
      <c r="I195" s="16">
        <v>0</v>
      </c>
      <c r="J195">
        <v>24</v>
      </c>
      <c r="K195" s="16">
        <v>5.2299999999999999E-2</v>
      </c>
      <c r="M195" t="s">
        <v>254</v>
      </c>
      <c r="N195" t="str">
        <f t="shared" si="10"/>
        <v>CB</v>
      </c>
      <c r="O195">
        <f t="shared" si="11"/>
        <v>16</v>
      </c>
      <c r="P195">
        <f t="shared" si="12"/>
        <v>0</v>
      </c>
      <c r="Q195">
        <f t="shared" si="13"/>
        <v>729</v>
      </c>
      <c r="R195">
        <f t="shared" si="14"/>
        <v>35</v>
      </c>
    </row>
    <row r="196" spans="1:18" x14ac:dyDescent="0.25">
      <c r="A196" t="s">
        <v>29</v>
      </c>
      <c r="B196" t="s">
        <v>31</v>
      </c>
      <c r="C196" t="s">
        <v>322</v>
      </c>
      <c r="D196" t="s">
        <v>540</v>
      </c>
      <c r="E196">
        <v>14</v>
      </c>
      <c r="F196">
        <v>0</v>
      </c>
      <c r="G196" s="16">
        <v>0</v>
      </c>
      <c r="H196">
        <v>345</v>
      </c>
      <c r="I196" s="16">
        <v>0.3034</v>
      </c>
      <c r="J196">
        <v>196</v>
      </c>
      <c r="K196" s="16">
        <v>0.40660000000000002</v>
      </c>
      <c r="M196" t="s">
        <v>29</v>
      </c>
      <c r="N196" t="str">
        <f t="shared" ref="N196:N255" si="15">VLOOKUP(A196,C$3:K$363,2,FALSE)</f>
        <v>LB</v>
      </c>
      <c r="O196">
        <f t="shared" ref="O196:O255" si="16">VLOOKUP(A196,C$3:K$363,3,FALSE)</f>
        <v>16</v>
      </c>
      <c r="P196">
        <f t="shared" ref="P196:P255" si="17">VLOOKUP(A196,C$3:K$363,4,FALSE)</f>
        <v>0</v>
      </c>
      <c r="Q196">
        <f t="shared" ref="Q196:Q255" si="18">VLOOKUP(A196,C$3:K$363,6,FALSE)</f>
        <v>0</v>
      </c>
      <c r="R196">
        <f t="shared" ref="R196:R255" si="19">VLOOKUP(A196,C$3:K$363,8,FALSE)</f>
        <v>309</v>
      </c>
    </row>
    <row r="197" spans="1:18" x14ac:dyDescent="0.25">
      <c r="A197" t="s">
        <v>423</v>
      </c>
      <c r="B197" t="s">
        <v>98</v>
      </c>
      <c r="C197" t="s">
        <v>200</v>
      </c>
      <c r="D197" t="s">
        <v>201</v>
      </c>
      <c r="E197">
        <v>16</v>
      </c>
      <c r="F197">
        <v>669</v>
      </c>
      <c r="G197" s="16">
        <v>0.60929999999999995</v>
      </c>
      <c r="H197">
        <v>0</v>
      </c>
      <c r="I197" s="16">
        <v>0</v>
      </c>
      <c r="J197">
        <v>91</v>
      </c>
      <c r="K197" s="16">
        <v>0.1888</v>
      </c>
      <c r="M197" t="s">
        <v>423</v>
      </c>
    </row>
    <row r="198" spans="1:18" x14ac:dyDescent="0.25">
      <c r="A198" t="s">
        <v>428</v>
      </c>
      <c r="B198" t="s">
        <v>10</v>
      </c>
      <c r="C198" t="s">
        <v>549</v>
      </c>
      <c r="D198" t="s">
        <v>540</v>
      </c>
      <c r="E198">
        <v>6</v>
      </c>
      <c r="F198">
        <v>0</v>
      </c>
      <c r="G198" s="16">
        <v>0</v>
      </c>
      <c r="H198">
        <v>140</v>
      </c>
      <c r="I198" s="16">
        <v>0.1336</v>
      </c>
      <c r="J198">
        <v>47</v>
      </c>
      <c r="K198" s="16">
        <v>0.1144</v>
      </c>
      <c r="M198" t="s">
        <v>428</v>
      </c>
    </row>
    <row r="199" spans="1:18" x14ac:dyDescent="0.25">
      <c r="A199" t="s">
        <v>417</v>
      </c>
      <c r="B199" t="s">
        <v>2</v>
      </c>
      <c r="C199" t="s">
        <v>549</v>
      </c>
      <c r="D199" t="s">
        <v>540</v>
      </c>
      <c r="E199">
        <v>3</v>
      </c>
      <c r="F199">
        <v>0</v>
      </c>
      <c r="G199" s="16">
        <v>0</v>
      </c>
      <c r="H199">
        <v>0</v>
      </c>
      <c r="I199" s="16">
        <v>0</v>
      </c>
      <c r="J199">
        <v>28</v>
      </c>
      <c r="K199" s="16">
        <v>5.67E-2</v>
      </c>
      <c r="M199" t="s">
        <v>417</v>
      </c>
    </row>
    <row r="200" spans="1:18" x14ac:dyDescent="0.25">
      <c r="A200" t="s">
        <v>398</v>
      </c>
      <c r="B200" t="s">
        <v>55</v>
      </c>
      <c r="C200" t="s">
        <v>299</v>
      </c>
      <c r="D200" t="s">
        <v>2</v>
      </c>
      <c r="E200">
        <v>16</v>
      </c>
      <c r="F200">
        <v>919</v>
      </c>
      <c r="G200" s="16">
        <v>0.79500000000000004</v>
      </c>
      <c r="H200">
        <v>0</v>
      </c>
      <c r="I200" s="16">
        <v>0</v>
      </c>
      <c r="J200">
        <v>1</v>
      </c>
      <c r="K200" s="16">
        <v>2E-3</v>
      </c>
      <c r="M200" t="s">
        <v>398</v>
      </c>
    </row>
    <row r="201" spans="1:18" x14ac:dyDescent="0.25">
      <c r="A201" t="s">
        <v>394</v>
      </c>
      <c r="B201" t="s">
        <v>16</v>
      </c>
      <c r="C201" t="s">
        <v>402</v>
      </c>
      <c r="D201" t="s">
        <v>540</v>
      </c>
      <c r="E201">
        <v>12</v>
      </c>
      <c r="F201">
        <v>0</v>
      </c>
      <c r="G201" s="16">
        <v>0</v>
      </c>
      <c r="H201">
        <v>96</v>
      </c>
      <c r="I201" s="16">
        <v>8.2500000000000004E-2</v>
      </c>
      <c r="J201">
        <v>233</v>
      </c>
      <c r="K201" s="16">
        <v>0.47170000000000001</v>
      </c>
      <c r="M201" t="s">
        <v>394</v>
      </c>
      <c r="N201" t="str">
        <f t="shared" si="15"/>
        <v>RB</v>
      </c>
      <c r="O201">
        <f t="shared" si="16"/>
        <v>3</v>
      </c>
      <c r="P201">
        <f t="shared" si="17"/>
        <v>52</v>
      </c>
      <c r="Q201">
        <f t="shared" si="18"/>
        <v>0</v>
      </c>
      <c r="R201">
        <f t="shared" si="19"/>
        <v>21</v>
      </c>
    </row>
    <row r="202" spans="1:18" x14ac:dyDescent="0.25">
      <c r="A202" t="s">
        <v>340</v>
      </c>
      <c r="B202" t="s">
        <v>10</v>
      </c>
      <c r="C202" t="s">
        <v>219</v>
      </c>
      <c r="D202" t="s">
        <v>2</v>
      </c>
      <c r="E202">
        <v>15</v>
      </c>
      <c r="F202">
        <v>539</v>
      </c>
      <c r="G202" s="16">
        <v>0.46629999999999999</v>
      </c>
      <c r="H202">
        <v>0</v>
      </c>
      <c r="I202" s="16">
        <v>0</v>
      </c>
      <c r="J202">
        <v>98</v>
      </c>
      <c r="K202" s="16">
        <v>0.19600000000000001</v>
      </c>
      <c r="M202" t="s">
        <v>340</v>
      </c>
    </row>
    <row r="203" spans="1:18" x14ac:dyDescent="0.25">
      <c r="A203" t="s">
        <v>325</v>
      </c>
      <c r="B203" t="s">
        <v>70</v>
      </c>
      <c r="C203" t="s">
        <v>300</v>
      </c>
      <c r="D203" t="s">
        <v>735</v>
      </c>
      <c r="E203">
        <v>14</v>
      </c>
      <c r="F203">
        <v>0</v>
      </c>
      <c r="G203" s="16">
        <v>0</v>
      </c>
      <c r="H203">
        <v>249</v>
      </c>
      <c r="I203" s="16">
        <v>0.23799999999999999</v>
      </c>
      <c r="J203">
        <v>166</v>
      </c>
      <c r="K203" s="16">
        <v>0.35780000000000001</v>
      </c>
      <c r="M203" t="s">
        <v>325</v>
      </c>
      <c r="N203" t="str">
        <f t="shared" si="15"/>
        <v>NT</v>
      </c>
      <c r="O203">
        <f t="shared" si="16"/>
        <v>4</v>
      </c>
      <c r="P203">
        <f t="shared" si="17"/>
        <v>0</v>
      </c>
      <c r="Q203">
        <f t="shared" si="18"/>
        <v>22</v>
      </c>
      <c r="R203">
        <f t="shared" si="19"/>
        <v>16</v>
      </c>
    </row>
    <row r="204" spans="1:18" x14ac:dyDescent="0.25">
      <c r="A204" t="s">
        <v>238</v>
      </c>
      <c r="B204" t="s">
        <v>13</v>
      </c>
      <c r="C204" t="s">
        <v>675</v>
      </c>
      <c r="D204" t="s">
        <v>16</v>
      </c>
      <c r="E204">
        <v>5</v>
      </c>
      <c r="F204">
        <v>57</v>
      </c>
      <c r="G204" s="16">
        <v>5.1900000000000002E-2</v>
      </c>
      <c r="H204">
        <v>0</v>
      </c>
      <c r="I204" s="16">
        <v>0</v>
      </c>
      <c r="J204">
        <v>16</v>
      </c>
      <c r="K204" s="16">
        <v>3.32E-2</v>
      </c>
      <c r="M204" t="s">
        <v>238</v>
      </c>
      <c r="N204" t="str">
        <f t="shared" si="15"/>
        <v>TE</v>
      </c>
      <c r="O204">
        <f t="shared" si="16"/>
        <v>1</v>
      </c>
      <c r="P204">
        <f t="shared" si="17"/>
        <v>10</v>
      </c>
      <c r="Q204">
        <f t="shared" si="18"/>
        <v>0</v>
      </c>
      <c r="R204">
        <f t="shared" si="19"/>
        <v>6</v>
      </c>
    </row>
    <row r="205" spans="1:18" x14ac:dyDescent="0.25">
      <c r="A205" t="s">
        <v>206</v>
      </c>
      <c r="B205" t="s">
        <v>208</v>
      </c>
      <c r="C205" t="s">
        <v>675</v>
      </c>
      <c r="D205" t="s">
        <v>10</v>
      </c>
      <c r="E205">
        <v>5</v>
      </c>
      <c r="F205">
        <v>0</v>
      </c>
      <c r="G205" s="16">
        <v>0</v>
      </c>
      <c r="H205">
        <v>6</v>
      </c>
      <c r="I205" s="16">
        <v>5.5999999999999999E-3</v>
      </c>
      <c r="J205">
        <v>61</v>
      </c>
      <c r="K205" s="16">
        <v>0.13900000000000001</v>
      </c>
      <c r="M205" t="s">
        <v>206</v>
      </c>
    </row>
    <row r="206" spans="1:18" x14ac:dyDescent="0.25">
      <c r="A206" t="s">
        <v>277</v>
      </c>
      <c r="B206" t="s">
        <v>2</v>
      </c>
      <c r="C206" t="s">
        <v>625</v>
      </c>
      <c r="D206" t="s">
        <v>10</v>
      </c>
      <c r="E206">
        <v>8</v>
      </c>
      <c r="F206">
        <v>0</v>
      </c>
      <c r="G206" s="16">
        <v>0</v>
      </c>
      <c r="H206">
        <v>28</v>
      </c>
      <c r="I206" s="16">
        <v>2.46E-2</v>
      </c>
      <c r="J206">
        <v>5</v>
      </c>
      <c r="K206" s="16">
        <v>1.04E-2</v>
      </c>
      <c r="M206" t="s">
        <v>277</v>
      </c>
    </row>
    <row r="207" spans="1:18" x14ac:dyDescent="0.25">
      <c r="A207" t="s">
        <v>293</v>
      </c>
      <c r="B207" t="s">
        <v>201</v>
      </c>
      <c r="C207" t="s">
        <v>625</v>
      </c>
      <c r="D207" t="s">
        <v>10</v>
      </c>
      <c r="F207">
        <v>0</v>
      </c>
      <c r="G207" s="16">
        <v>0</v>
      </c>
      <c r="H207">
        <v>38</v>
      </c>
      <c r="I207" s="16">
        <v>3.3399999999999999E-2</v>
      </c>
      <c r="J207">
        <v>102</v>
      </c>
      <c r="K207" s="16">
        <v>0.21160000000000001</v>
      </c>
      <c r="M207" t="s">
        <v>293</v>
      </c>
      <c r="N207" t="str">
        <f t="shared" si="15"/>
        <v>C</v>
      </c>
      <c r="O207">
        <f t="shared" si="16"/>
        <v>14</v>
      </c>
      <c r="P207">
        <f t="shared" si="17"/>
        <v>819</v>
      </c>
      <c r="Q207">
        <f t="shared" si="18"/>
        <v>0</v>
      </c>
      <c r="R207">
        <f t="shared" si="19"/>
        <v>7</v>
      </c>
    </row>
    <row r="208" spans="1:18" x14ac:dyDescent="0.25">
      <c r="A208" t="s">
        <v>358</v>
      </c>
      <c r="B208" t="s">
        <v>10</v>
      </c>
      <c r="C208" t="s">
        <v>633</v>
      </c>
      <c r="D208" t="s">
        <v>10</v>
      </c>
      <c r="E208">
        <v>1</v>
      </c>
      <c r="F208">
        <v>0</v>
      </c>
      <c r="G208" s="16">
        <v>0</v>
      </c>
      <c r="H208">
        <v>27</v>
      </c>
      <c r="I208" s="16">
        <v>2.5600000000000001E-2</v>
      </c>
      <c r="J208">
        <v>11</v>
      </c>
      <c r="K208" s="16">
        <v>2.3300000000000001E-2</v>
      </c>
      <c r="M208" t="s">
        <v>358</v>
      </c>
      <c r="N208" t="str">
        <f t="shared" si="15"/>
        <v>CB</v>
      </c>
      <c r="O208">
        <f t="shared" si="16"/>
        <v>16</v>
      </c>
      <c r="P208">
        <f t="shared" si="17"/>
        <v>0</v>
      </c>
      <c r="Q208">
        <f t="shared" si="18"/>
        <v>328</v>
      </c>
      <c r="R208">
        <f t="shared" si="19"/>
        <v>129</v>
      </c>
    </row>
    <row r="209" spans="1:18" x14ac:dyDescent="0.25">
      <c r="A209" t="s">
        <v>380</v>
      </c>
      <c r="B209" t="s">
        <v>98</v>
      </c>
      <c r="C209" t="s">
        <v>633</v>
      </c>
      <c r="D209" t="s">
        <v>10</v>
      </c>
      <c r="E209">
        <v>7</v>
      </c>
      <c r="F209">
        <v>0</v>
      </c>
      <c r="G209" s="16">
        <v>0</v>
      </c>
      <c r="H209">
        <v>35</v>
      </c>
      <c r="I209" s="16">
        <v>3.3500000000000002E-2</v>
      </c>
      <c r="J209">
        <v>123</v>
      </c>
      <c r="K209" s="16">
        <v>0.25890000000000002</v>
      </c>
      <c r="M209" t="s">
        <v>380</v>
      </c>
      <c r="N209" t="str">
        <f t="shared" si="15"/>
        <v>LB</v>
      </c>
      <c r="O209">
        <f t="shared" si="16"/>
        <v>13</v>
      </c>
      <c r="P209">
        <f t="shared" si="17"/>
        <v>0</v>
      </c>
      <c r="Q209">
        <f t="shared" si="18"/>
        <v>127</v>
      </c>
      <c r="R209">
        <f t="shared" si="19"/>
        <v>196</v>
      </c>
    </row>
    <row r="210" spans="1:18" x14ac:dyDescent="0.25">
      <c r="A210" t="s">
        <v>268</v>
      </c>
      <c r="B210" t="s">
        <v>2</v>
      </c>
      <c r="C210" t="s">
        <v>66</v>
      </c>
      <c r="D210" t="s">
        <v>736</v>
      </c>
      <c r="E210">
        <v>16</v>
      </c>
      <c r="F210">
        <v>1078</v>
      </c>
      <c r="G210" s="16">
        <v>0.99909999999999999</v>
      </c>
      <c r="H210">
        <v>0</v>
      </c>
      <c r="I210" s="16">
        <v>0</v>
      </c>
      <c r="J210">
        <v>75</v>
      </c>
      <c r="K210" s="16">
        <v>0.16850000000000001</v>
      </c>
      <c r="M210" t="s">
        <v>268</v>
      </c>
      <c r="N210" t="str">
        <f t="shared" si="15"/>
        <v>WR</v>
      </c>
      <c r="O210">
        <f t="shared" si="16"/>
        <v>10</v>
      </c>
      <c r="P210">
        <f t="shared" si="17"/>
        <v>240</v>
      </c>
      <c r="Q210">
        <f t="shared" si="18"/>
        <v>0</v>
      </c>
      <c r="R210">
        <f t="shared" si="19"/>
        <v>0</v>
      </c>
    </row>
    <row r="211" spans="1:18" x14ac:dyDescent="0.25">
      <c r="A211" t="s">
        <v>220</v>
      </c>
      <c r="B211" t="s">
        <v>26</v>
      </c>
      <c r="C211" t="s">
        <v>146</v>
      </c>
      <c r="D211" t="s">
        <v>539</v>
      </c>
      <c r="E211">
        <v>12</v>
      </c>
      <c r="F211">
        <v>0</v>
      </c>
      <c r="G211" s="16">
        <v>0</v>
      </c>
      <c r="H211">
        <v>361</v>
      </c>
      <c r="I211" s="16">
        <v>0.31359999999999999</v>
      </c>
      <c r="J211">
        <v>14</v>
      </c>
      <c r="K211" s="16">
        <v>2.9100000000000001E-2</v>
      </c>
      <c r="M211" t="s">
        <v>220</v>
      </c>
      <c r="N211" t="str">
        <f t="shared" si="15"/>
        <v>FS</v>
      </c>
      <c r="O211">
        <f t="shared" si="16"/>
        <v>16</v>
      </c>
      <c r="P211">
        <f t="shared" si="17"/>
        <v>0</v>
      </c>
      <c r="Q211">
        <f t="shared" si="18"/>
        <v>83</v>
      </c>
      <c r="R211">
        <f t="shared" si="19"/>
        <v>362</v>
      </c>
    </row>
    <row r="212" spans="1:18" x14ac:dyDescent="0.25">
      <c r="A212" t="s">
        <v>79</v>
      </c>
      <c r="B212" t="s">
        <v>2</v>
      </c>
      <c r="C212" t="s">
        <v>187</v>
      </c>
      <c r="D212" t="s">
        <v>10</v>
      </c>
      <c r="E212">
        <v>9</v>
      </c>
      <c r="F212">
        <v>0</v>
      </c>
      <c r="G212" s="16">
        <v>0</v>
      </c>
      <c r="H212">
        <v>50</v>
      </c>
      <c r="I212" s="16">
        <v>4.7800000000000002E-2</v>
      </c>
      <c r="J212">
        <v>151</v>
      </c>
      <c r="K212" s="16">
        <v>0.3463</v>
      </c>
      <c r="M212" t="s">
        <v>79</v>
      </c>
      <c r="N212" t="str">
        <f t="shared" si="15"/>
        <v>WR</v>
      </c>
      <c r="O212">
        <f t="shared" si="16"/>
        <v>11</v>
      </c>
      <c r="P212">
        <f t="shared" si="17"/>
        <v>511</v>
      </c>
      <c r="Q212">
        <f t="shared" si="18"/>
        <v>0</v>
      </c>
      <c r="R212">
        <f t="shared" si="19"/>
        <v>2</v>
      </c>
    </row>
    <row r="213" spans="1:18" x14ac:dyDescent="0.25">
      <c r="A213" t="s">
        <v>157</v>
      </c>
      <c r="B213" t="s">
        <v>45</v>
      </c>
      <c r="C213" t="s">
        <v>731</v>
      </c>
      <c r="D213" t="s">
        <v>543</v>
      </c>
      <c r="E213">
        <v>10</v>
      </c>
      <c r="F213">
        <v>0</v>
      </c>
      <c r="G213" s="16">
        <v>0</v>
      </c>
      <c r="H213">
        <v>0</v>
      </c>
      <c r="I213" s="16">
        <v>0</v>
      </c>
      <c r="J213">
        <v>97</v>
      </c>
      <c r="K213" s="16">
        <v>0.2077</v>
      </c>
      <c r="M213" t="s">
        <v>157</v>
      </c>
    </row>
    <row r="214" spans="1:18" x14ac:dyDescent="0.25">
      <c r="A214" t="s">
        <v>204</v>
      </c>
      <c r="B214" t="s">
        <v>2</v>
      </c>
      <c r="C214" t="s">
        <v>731</v>
      </c>
      <c r="D214" t="s">
        <v>543</v>
      </c>
      <c r="E214">
        <v>1</v>
      </c>
      <c r="F214">
        <v>0</v>
      </c>
      <c r="G214" s="16">
        <v>0</v>
      </c>
      <c r="H214">
        <v>0</v>
      </c>
      <c r="I214" s="16">
        <v>0</v>
      </c>
      <c r="J214">
        <v>6</v>
      </c>
      <c r="K214" s="16">
        <v>1.32E-2</v>
      </c>
      <c r="M214" t="s">
        <v>204</v>
      </c>
      <c r="N214" t="str">
        <f t="shared" si="15"/>
        <v>WR</v>
      </c>
      <c r="O214">
        <f t="shared" si="16"/>
        <v>5</v>
      </c>
      <c r="P214">
        <f t="shared" si="17"/>
        <v>28</v>
      </c>
      <c r="Q214">
        <f t="shared" si="18"/>
        <v>0</v>
      </c>
      <c r="R214">
        <f t="shared" si="19"/>
        <v>7</v>
      </c>
    </row>
    <row r="215" spans="1:18" x14ac:dyDescent="0.25">
      <c r="A215" t="s">
        <v>329</v>
      </c>
      <c r="B215" t="s">
        <v>201</v>
      </c>
      <c r="C215" t="s">
        <v>41</v>
      </c>
      <c r="D215" t="s">
        <v>16</v>
      </c>
      <c r="E215">
        <v>1</v>
      </c>
      <c r="F215">
        <v>0</v>
      </c>
      <c r="G215" s="16">
        <v>0</v>
      </c>
      <c r="H215">
        <v>0</v>
      </c>
      <c r="I215" s="16">
        <v>0</v>
      </c>
      <c r="J215">
        <v>19</v>
      </c>
      <c r="K215" s="16">
        <v>4.0599999999999997E-2</v>
      </c>
      <c r="M215" t="s">
        <v>329</v>
      </c>
      <c r="N215" t="str">
        <f t="shared" si="15"/>
        <v>C</v>
      </c>
      <c r="O215">
        <f t="shared" si="16"/>
        <v>16</v>
      </c>
      <c r="P215">
        <f t="shared" si="17"/>
        <v>1101</v>
      </c>
      <c r="Q215">
        <f t="shared" si="18"/>
        <v>0</v>
      </c>
      <c r="R215">
        <f t="shared" si="19"/>
        <v>73</v>
      </c>
    </row>
    <row r="216" spans="1:18" x14ac:dyDescent="0.25">
      <c r="A216" t="s">
        <v>330</v>
      </c>
      <c r="B216" t="s">
        <v>45</v>
      </c>
      <c r="C216" t="s">
        <v>292</v>
      </c>
      <c r="D216" t="s">
        <v>540</v>
      </c>
      <c r="E216">
        <v>16</v>
      </c>
      <c r="F216">
        <v>0</v>
      </c>
      <c r="G216" s="16">
        <v>0</v>
      </c>
      <c r="H216">
        <v>145</v>
      </c>
      <c r="I216" s="16">
        <v>0.1386</v>
      </c>
      <c r="J216">
        <v>238</v>
      </c>
      <c r="K216" s="16">
        <v>0.51290000000000002</v>
      </c>
      <c r="M216" t="s">
        <v>330</v>
      </c>
    </row>
    <row r="217" spans="1:18" x14ac:dyDescent="0.25">
      <c r="A217" t="s">
        <v>5</v>
      </c>
      <c r="B217" t="s">
        <v>7</v>
      </c>
      <c r="C217" t="s">
        <v>141</v>
      </c>
      <c r="D217" t="s">
        <v>540</v>
      </c>
      <c r="E217">
        <v>16</v>
      </c>
      <c r="F217">
        <v>0</v>
      </c>
      <c r="G217" s="16">
        <v>0</v>
      </c>
      <c r="H217">
        <v>361</v>
      </c>
      <c r="I217" s="16">
        <v>0.33929999999999999</v>
      </c>
      <c r="J217">
        <v>329</v>
      </c>
      <c r="K217" s="16">
        <v>0.70450000000000002</v>
      </c>
      <c r="M217" t="s">
        <v>5</v>
      </c>
      <c r="N217" t="str">
        <f t="shared" si="15"/>
        <v>SS</v>
      </c>
      <c r="O217">
        <f t="shared" si="16"/>
        <v>14</v>
      </c>
      <c r="P217">
        <f t="shared" si="17"/>
        <v>0</v>
      </c>
      <c r="Q217">
        <f t="shared" si="18"/>
        <v>420</v>
      </c>
      <c r="R217">
        <f t="shared" si="19"/>
        <v>189</v>
      </c>
    </row>
    <row r="218" spans="1:18" x14ac:dyDescent="0.25">
      <c r="A218" t="s">
        <v>82</v>
      </c>
      <c r="B218" t="s">
        <v>31</v>
      </c>
      <c r="C218" t="s">
        <v>303</v>
      </c>
      <c r="D218" t="s">
        <v>10</v>
      </c>
      <c r="E218">
        <v>13</v>
      </c>
      <c r="F218">
        <v>0</v>
      </c>
      <c r="G218" s="16">
        <v>0</v>
      </c>
      <c r="H218">
        <v>22</v>
      </c>
      <c r="I218" s="16">
        <v>1.9099999999999999E-2</v>
      </c>
      <c r="J218">
        <v>315</v>
      </c>
      <c r="K218" s="16">
        <v>0.65490000000000004</v>
      </c>
      <c r="M218" t="s">
        <v>82</v>
      </c>
      <c r="N218" t="str">
        <f t="shared" si="15"/>
        <v>LB</v>
      </c>
      <c r="O218">
        <f t="shared" si="16"/>
        <v>13</v>
      </c>
      <c r="P218">
        <f t="shared" si="17"/>
        <v>0</v>
      </c>
      <c r="Q218">
        <f t="shared" si="18"/>
        <v>114</v>
      </c>
      <c r="R218">
        <f t="shared" si="19"/>
        <v>270</v>
      </c>
    </row>
    <row r="219" spans="1:18" x14ac:dyDescent="0.25">
      <c r="A219" t="s">
        <v>87</v>
      </c>
      <c r="B219" t="s">
        <v>2</v>
      </c>
      <c r="C219" t="s">
        <v>343</v>
      </c>
      <c r="D219" t="s">
        <v>10</v>
      </c>
      <c r="E219">
        <v>13</v>
      </c>
      <c r="F219">
        <v>0</v>
      </c>
      <c r="G219" s="16">
        <v>0</v>
      </c>
      <c r="H219">
        <v>79</v>
      </c>
      <c r="I219" s="16">
        <v>6.9400000000000003E-2</v>
      </c>
      <c r="J219">
        <v>38</v>
      </c>
      <c r="K219" s="16">
        <v>8.48E-2</v>
      </c>
      <c r="M219" t="s">
        <v>87</v>
      </c>
      <c r="N219" t="str">
        <f t="shared" si="15"/>
        <v>WR</v>
      </c>
      <c r="O219">
        <f t="shared" si="16"/>
        <v>4</v>
      </c>
      <c r="P219">
        <f t="shared" si="17"/>
        <v>54</v>
      </c>
      <c r="Q219">
        <f t="shared" si="18"/>
        <v>0</v>
      </c>
      <c r="R219">
        <f t="shared" si="19"/>
        <v>32</v>
      </c>
    </row>
    <row r="220" spans="1:18" x14ac:dyDescent="0.25">
      <c r="A220" t="s">
        <v>363</v>
      </c>
      <c r="B220" t="s">
        <v>98</v>
      </c>
      <c r="C220" t="s">
        <v>223</v>
      </c>
      <c r="D220" t="s">
        <v>70</v>
      </c>
      <c r="E220">
        <v>1</v>
      </c>
      <c r="F220">
        <v>0</v>
      </c>
      <c r="G220" s="16">
        <v>0</v>
      </c>
      <c r="H220">
        <v>2</v>
      </c>
      <c r="I220" s="16">
        <v>1.9E-3</v>
      </c>
      <c r="J220">
        <v>0</v>
      </c>
      <c r="K220" s="16">
        <v>0</v>
      </c>
      <c r="M220" t="s">
        <v>363</v>
      </c>
    </row>
    <row r="221" spans="1:18" x14ac:dyDescent="0.25">
      <c r="A221" t="s">
        <v>368</v>
      </c>
      <c r="B221" t="s">
        <v>45</v>
      </c>
      <c r="C221" t="s">
        <v>437</v>
      </c>
      <c r="D221" t="s">
        <v>98</v>
      </c>
      <c r="E221">
        <v>15</v>
      </c>
      <c r="F221">
        <v>1</v>
      </c>
      <c r="G221" s="16">
        <v>8.9999999999999998E-4</v>
      </c>
      <c r="H221">
        <v>578</v>
      </c>
      <c r="I221" s="16">
        <v>0.50039999999999996</v>
      </c>
      <c r="J221">
        <v>160</v>
      </c>
      <c r="K221" s="16">
        <v>0.32129999999999997</v>
      </c>
      <c r="M221" t="s">
        <v>368</v>
      </c>
      <c r="N221" t="str">
        <f t="shared" si="15"/>
        <v>T</v>
      </c>
      <c r="O221">
        <f t="shared" si="16"/>
        <v>13</v>
      </c>
      <c r="P221">
        <f t="shared" si="17"/>
        <v>871</v>
      </c>
      <c r="Q221">
        <f t="shared" si="18"/>
        <v>0</v>
      </c>
      <c r="R221">
        <f t="shared" si="19"/>
        <v>58</v>
      </c>
    </row>
    <row r="222" spans="1:18" x14ac:dyDescent="0.25">
      <c r="A222" t="s">
        <v>120</v>
      </c>
      <c r="B222" t="s">
        <v>2</v>
      </c>
      <c r="C222" t="s">
        <v>326</v>
      </c>
      <c r="D222" t="s">
        <v>2</v>
      </c>
      <c r="E222">
        <v>1</v>
      </c>
      <c r="F222">
        <v>13</v>
      </c>
      <c r="G222" s="16">
        <v>1.18E-2</v>
      </c>
      <c r="H222">
        <v>0</v>
      </c>
      <c r="I222" s="16">
        <v>0</v>
      </c>
      <c r="J222">
        <v>6</v>
      </c>
      <c r="K222" s="16">
        <v>1.26E-2</v>
      </c>
      <c r="M222" t="s">
        <v>120</v>
      </c>
      <c r="N222" t="str">
        <f t="shared" si="15"/>
        <v>RB</v>
      </c>
      <c r="O222">
        <f t="shared" si="16"/>
        <v>6</v>
      </c>
      <c r="P222">
        <f t="shared" si="17"/>
        <v>126</v>
      </c>
      <c r="Q222">
        <f t="shared" si="18"/>
        <v>0</v>
      </c>
      <c r="R222">
        <f t="shared" si="19"/>
        <v>0</v>
      </c>
    </row>
    <row r="223" spans="1:18" x14ac:dyDescent="0.25">
      <c r="A223" t="s">
        <v>151</v>
      </c>
      <c r="B223" t="s">
        <v>2</v>
      </c>
      <c r="C223" t="s">
        <v>334</v>
      </c>
      <c r="D223" t="s">
        <v>540</v>
      </c>
      <c r="E223">
        <v>14</v>
      </c>
      <c r="F223">
        <v>0</v>
      </c>
      <c r="G223" s="16">
        <v>0</v>
      </c>
      <c r="H223">
        <v>103</v>
      </c>
      <c r="I223" s="16">
        <v>0.10340000000000001</v>
      </c>
      <c r="J223">
        <v>283</v>
      </c>
      <c r="K223" s="16">
        <v>0.63600000000000001</v>
      </c>
      <c r="M223" t="s">
        <v>151</v>
      </c>
      <c r="N223" t="str">
        <f t="shared" si="15"/>
        <v>WR</v>
      </c>
      <c r="O223">
        <f t="shared" si="16"/>
        <v>15</v>
      </c>
      <c r="P223">
        <f t="shared" si="17"/>
        <v>858</v>
      </c>
      <c r="Q223">
        <f t="shared" si="18"/>
        <v>0</v>
      </c>
      <c r="R223">
        <f t="shared" si="19"/>
        <v>4</v>
      </c>
    </row>
    <row r="224" spans="1:18" x14ac:dyDescent="0.25">
      <c r="A224" t="s">
        <v>331</v>
      </c>
      <c r="B224" t="s">
        <v>70</v>
      </c>
      <c r="C224" t="s">
        <v>285</v>
      </c>
      <c r="D224" t="s">
        <v>98</v>
      </c>
      <c r="E224">
        <v>16</v>
      </c>
      <c r="F224">
        <v>0</v>
      </c>
      <c r="G224" s="16">
        <v>0</v>
      </c>
      <c r="H224">
        <v>1003</v>
      </c>
      <c r="I224" s="16">
        <v>0.87139999999999995</v>
      </c>
      <c r="J224">
        <v>89</v>
      </c>
      <c r="K224" s="16">
        <v>0.185</v>
      </c>
      <c r="M224" t="s">
        <v>331</v>
      </c>
      <c r="N224" t="str">
        <f t="shared" si="15"/>
        <v>DE</v>
      </c>
      <c r="O224">
        <f t="shared" si="16"/>
        <v>16</v>
      </c>
      <c r="P224">
        <f t="shared" si="17"/>
        <v>0</v>
      </c>
      <c r="Q224">
        <f t="shared" si="18"/>
        <v>287</v>
      </c>
      <c r="R224">
        <f t="shared" si="19"/>
        <v>59</v>
      </c>
    </row>
    <row r="225" spans="1:18" x14ac:dyDescent="0.25">
      <c r="A225" t="s">
        <v>316</v>
      </c>
      <c r="B225" t="s">
        <v>45</v>
      </c>
      <c r="C225" t="s">
        <v>400</v>
      </c>
      <c r="D225" t="s">
        <v>70</v>
      </c>
      <c r="E225">
        <v>6</v>
      </c>
      <c r="F225">
        <v>0</v>
      </c>
      <c r="G225" s="16">
        <v>0</v>
      </c>
      <c r="H225">
        <v>102</v>
      </c>
      <c r="I225" s="16">
        <v>9.7600000000000006E-2</v>
      </c>
      <c r="J225">
        <v>1</v>
      </c>
      <c r="K225" s="16">
        <v>2.2000000000000001E-3</v>
      </c>
      <c r="M225" t="s">
        <v>316</v>
      </c>
      <c r="N225" t="str">
        <f t="shared" si="15"/>
        <v>T</v>
      </c>
      <c r="O225">
        <f t="shared" si="16"/>
        <v>16</v>
      </c>
      <c r="P225">
        <f t="shared" si="17"/>
        <v>1030</v>
      </c>
      <c r="Q225">
        <f t="shared" si="18"/>
        <v>0</v>
      </c>
      <c r="R225">
        <f t="shared" si="19"/>
        <v>65</v>
      </c>
    </row>
    <row r="226" spans="1:18" x14ac:dyDescent="0.25">
      <c r="A226" t="s">
        <v>39</v>
      </c>
      <c r="B226" t="s">
        <v>7</v>
      </c>
      <c r="C226" t="s">
        <v>138</v>
      </c>
      <c r="D226" t="s">
        <v>98</v>
      </c>
      <c r="E226">
        <v>16</v>
      </c>
      <c r="F226">
        <v>0</v>
      </c>
      <c r="G226" s="16">
        <v>0</v>
      </c>
      <c r="H226">
        <v>648</v>
      </c>
      <c r="I226" s="16">
        <v>0.58909999999999996</v>
      </c>
      <c r="J226">
        <v>55</v>
      </c>
      <c r="K226" s="16">
        <v>0.11550000000000001</v>
      </c>
      <c r="M226" t="s">
        <v>39</v>
      </c>
    </row>
    <row r="227" spans="1:18" x14ac:dyDescent="0.25">
      <c r="A227" t="s">
        <v>267</v>
      </c>
      <c r="B227" t="s">
        <v>10</v>
      </c>
      <c r="C227" t="s">
        <v>756</v>
      </c>
      <c r="D227" t="s">
        <v>98</v>
      </c>
      <c r="F227">
        <v>0</v>
      </c>
      <c r="G227" s="16">
        <v>0</v>
      </c>
      <c r="H227">
        <v>6</v>
      </c>
      <c r="I227" s="16">
        <v>5.7000000000000002E-3</v>
      </c>
      <c r="J227">
        <v>1</v>
      </c>
      <c r="K227" s="16">
        <v>2.0999999999999999E-3</v>
      </c>
      <c r="M227" t="s">
        <v>267</v>
      </c>
      <c r="N227" t="str">
        <f t="shared" si="15"/>
        <v>CB</v>
      </c>
      <c r="O227">
        <f t="shared" si="16"/>
        <v>14</v>
      </c>
      <c r="P227">
        <f t="shared" si="17"/>
        <v>0</v>
      </c>
      <c r="Q227">
        <f t="shared" si="18"/>
        <v>561</v>
      </c>
      <c r="R227">
        <f t="shared" si="19"/>
        <v>95</v>
      </c>
    </row>
    <row r="228" spans="1:18" x14ac:dyDescent="0.25">
      <c r="A228" t="s">
        <v>229</v>
      </c>
      <c r="B228" t="s">
        <v>13</v>
      </c>
      <c r="C228" t="s">
        <v>756</v>
      </c>
      <c r="D228" t="s">
        <v>98</v>
      </c>
      <c r="E228">
        <v>4</v>
      </c>
      <c r="F228">
        <v>0</v>
      </c>
      <c r="G228" s="16">
        <v>0</v>
      </c>
      <c r="H228">
        <v>88</v>
      </c>
      <c r="I228" s="16">
        <v>8.0399999999999999E-2</v>
      </c>
      <c r="J228">
        <v>43</v>
      </c>
      <c r="K228" s="16">
        <v>9.6199999999999994E-2</v>
      </c>
      <c r="M228" t="s">
        <v>229</v>
      </c>
      <c r="N228" t="str">
        <f t="shared" si="15"/>
        <v>TE</v>
      </c>
      <c r="O228">
        <f t="shared" si="16"/>
        <v>11</v>
      </c>
      <c r="P228">
        <f t="shared" si="17"/>
        <v>95</v>
      </c>
      <c r="Q228">
        <f t="shared" si="18"/>
        <v>0</v>
      </c>
      <c r="R228">
        <f t="shared" si="19"/>
        <v>162</v>
      </c>
    </row>
    <row r="229" spans="1:18" x14ac:dyDescent="0.25">
      <c r="A229" t="s">
        <v>32</v>
      </c>
      <c r="B229" t="s">
        <v>2</v>
      </c>
      <c r="C229" t="s">
        <v>173</v>
      </c>
      <c r="D229" t="s">
        <v>10</v>
      </c>
      <c r="E229">
        <v>16</v>
      </c>
      <c r="F229">
        <v>0</v>
      </c>
      <c r="G229" s="16">
        <v>0</v>
      </c>
      <c r="H229">
        <v>1022</v>
      </c>
      <c r="I229" s="16">
        <v>0.99029999999999996</v>
      </c>
      <c r="J229">
        <v>130</v>
      </c>
      <c r="K229" s="16">
        <v>0.28449999999999998</v>
      </c>
      <c r="M229" t="s">
        <v>32</v>
      </c>
      <c r="N229" t="str">
        <f t="shared" si="15"/>
        <v>WR</v>
      </c>
      <c r="O229">
        <f t="shared" si="16"/>
        <v>15</v>
      </c>
      <c r="P229">
        <f t="shared" si="17"/>
        <v>998</v>
      </c>
      <c r="Q229">
        <f t="shared" si="18"/>
        <v>1</v>
      </c>
      <c r="R229">
        <f t="shared" si="19"/>
        <v>15</v>
      </c>
    </row>
    <row r="230" spans="1:18" x14ac:dyDescent="0.25">
      <c r="A230" t="s">
        <v>327</v>
      </c>
      <c r="B230" t="s">
        <v>288</v>
      </c>
      <c r="C230" t="s">
        <v>410</v>
      </c>
      <c r="D230" t="s">
        <v>540</v>
      </c>
      <c r="E230">
        <v>15</v>
      </c>
      <c r="F230">
        <v>0</v>
      </c>
      <c r="G230" s="16">
        <v>0</v>
      </c>
      <c r="H230">
        <v>80</v>
      </c>
      <c r="I230" s="16">
        <v>7.6600000000000001E-2</v>
      </c>
      <c r="J230">
        <v>287</v>
      </c>
      <c r="K230" s="16">
        <v>0.628</v>
      </c>
      <c r="M230" t="s">
        <v>327</v>
      </c>
      <c r="N230" t="str">
        <f t="shared" si="15"/>
        <v>P</v>
      </c>
      <c r="O230">
        <f t="shared" si="16"/>
        <v>15</v>
      </c>
      <c r="P230">
        <f t="shared" si="17"/>
        <v>0</v>
      </c>
      <c r="Q230">
        <f t="shared" si="18"/>
        <v>0</v>
      </c>
      <c r="R230">
        <f t="shared" si="19"/>
        <v>135</v>
      </c>
    </row>
    <row r="231" spans="1:18" x14ac:dyDescent="0.25">
      <c r="A231" t="s">
        <v>355</v>
      </c>
      <c r="B231" t="s">
        <v>2</v>
      </c>
      <c r="C231" t="s">
        <v>626</v>
      </c>
      <c r="D231" t="s">
        <v>542</v>
      </c>
      <c r="E231">
        <v>8</v>
      </c>
      <c r="F231">
        <v>372</v>
      </c>
      <c r="G231" s="16">
        <v>0.3448</v>
      </c>
      <c r="H231">
        <v>0</v>
      </c>
      <c r="I231" s="16">
        <v>0</v>
      </c>
      <c r="J231">
        <v>26</v>
      </c>
      <c r="K231" s="16">
        <v>5.6899999999999999E-2</v>
      </c>
      <c r="M231" t="s">
        <v>355</v>
      </c>
      <c r="N231" t="str">
        <f t="shared" si="15"/>
        <v>WR</v>
      </c>
      <c r="O231">
        <f t="shared" si="16"/>
        <v>1</v>
      </c>
      <c r="P231">
        <f t="shared" si="17"/>
        <v>6</v>
      </c>
      <c r="Q231">
        <f t="shared" si="18"/>
        <v>0</v>
      </c>
      <c r="R231">
        <f t="shared" si="19"/>
        <v>0</v>
      </c>
    </row>
    <row r="232" spans="1:18" x14ac:dyDescent="0.25">
      <c r="A232" t="s">
        <v>178</v>
      </c>
      <c r="B232" t="s">
        <v>10</v>
      </c>
      <c r="C232" t="s">
        <v>626</v>
      </c>
      <c r="D232" t="s">
        <v>542</v>
      </c>
      <c r="E232">
        <v>1</v>
      </c>
      <c r="F232">
        <v>37</v>
      </c>
      <c r="G232" s="16">
        <v>3.32E-2</v>
      </c>
      <c r="H232">
        <v>0</v>
      </c>
      <c r="I232" s="16">
        <v>0</v>
      </c>
      <c r="J232">
        <v>3</v>
      </c>
      <c r="K232" s="16">
        <v>6.1000000000000004E-3</v>
      </c>
      <c r="M232" t="s">
        <v>178</v>
      </c>
      <c r="N232" t="str">
        <f t="shared" si="15"/>
        <v>CB</v>
      </c>
      <c r="O232">
        <f t="shared" si="16"/>
        <v>3</v>
      </c>
      <c r="P232">
        <f t="shared" si="17"/>
        <v>0</v>
      </c>
      <c r="Q232">
        <f t="shared" si="18"/>
        <v>167</v>
      </c>
      <c r="R232">
        <f t="shared" si="19"/>
        <v>15</v>
      </c>
    </row>
    <row r="233" spans="1:18" x14ac:dyDescent="0.25">
      <c r="A233" t="s">
        <v>125</v>
      </c>
      <c r="B233" t="s">
        <v>10</v>
      </c>
      <c r="C233" t="s">
        <v>254</v>
      </c>
      <c r="D233" t="s">
        <v>10</v>
      </c>
      <c r="E233">
        <v>16</v>
      </c>
      <c r="F233">
        <v>0</v>
      </c>
      <c r="G233" s="16">
        <v>0</v>
      </c>
      <c r="H233">
        <v>729</v>
      </c>
      <c r="I233" s="16">
        <v>0.63009999999999999</v>
      </c>
      <c r="J233">
        <v>35</v>
      </c>
      <c r="K233" s="16">
        <v>7.5600000000000001E-2</v>
      </c>
      <c r="M233" t="s">
        <v>125</v>
      </c>
      <c r="N233" t="str">
        <f t="shared" si="15"/>
        <v>CB</v>
      </c>
      <c r="O233">
        <f t="shared" si="16"/>
        <v>14</v>
      </c>
      <c r="P233">
        <f t="shared" si="17"/>
        <v>0</v>
      </c>
      <c r="Q233">
        <f t="shared" si="18"/>
        <v>388</v>
      </c>
      <c r="R233">
        <f t="shared" si="19"/>
        <v>59</v>
      </c>
    </row>
    <row r="234" spans="1:18" x14ac:dyDescent="0.25">
      <c r="A234" t="s">
        <v>78</v>
      </c>
      <c r="B234" t="s">
        <v>31</v>
      </c>
      <c r="C234" t="s">
        <v>29</v>
      </c>
      <c r="D234" t="s">
        <v>540</v>
      </c>
      <c r="E234">
        <v>16</v>
      </c>
      <c r="F234">
        <v>0</v>
      </c>
      <c r="G234" s="16">
        <v>0</v>
      </c>
      <c r="H234">
        <v>0</v>
      </c>
      <c r="I234" s="16">
        <v>0</v>
      </c>
      <c r="J234">
        <v>309</v>
      </c>
      <c r="K234" s="16">
        <v>0.67610000000000003</v>
      </c>
      <c r="M234" t="s">
        <v>78</v>
      </c>
      <c r="N234" t="str">
        <f t="shared" si="15"/>
        <v>LB</v>
      </c>
      <c r="O234">
        <f t="shared" si="16"/>
        <v>16</v>
      </c>
      <c r="P234">
        <f t="shared" si="17"/>
        <v>0</v>
      </c>
      <c r="Q234">
        <f t="shared" si="18"/>
        <v>1068</v>
      </c>
      <c r="R234">
        <f t="shared" si="19"/>
        <v>157</v>
      </c>
    </row>
    <row r="235" spans="1:18" x14ac:dyDescent="0.25">
      <c r="A235" t="s">
        <v>373</v>
      </c>
      <c r="B235" t="s">
        <v>23</v>
      </c>
      <c r="C235" t="s">
        <v>647</v>
      </c>
      <c r="D235" t="s">
        <v>540</v>
      </c>
      <c r="E235">
        <v>13</v>
      </c>
      <c r="F235">
        <v>0</v>
      </c>
      <c r="G235" s="16">
        <v>0</v>
      </c>
      <c r="H235">
        <v>78</v>
      </c>
      <c r="I235" s="16">
        <v>7.5600000000000001E-2</v>
      </c>
      <c r="J235">
        <v>207</v>
      </c>
      <c r="K235" s="16">
        <v>0.45300000000000001</v>
      </c>
      <c r="M235" t="s">
        <v>373</v>
      </c>
    </row>
    <row r="236" spans="1:18" x14ac:dyDescent="0.25">
      <c r="A236" t="s">
        <v>149</v>
      </c>
      <c r="B236" t="s">
        <v>2</v>
      </c>
      <c r="C236" t="s">
        <v>647</v>
      </c>
      <c r="D236" t="s">
        <v>540</v>
      </c>
      <c r="E236">
        <v>2</v>
      </c>
      <c r="F236">
        <v>0</v>
      </c>
      <c r="G236" s="16">
        <v>0</v>
      </c>
      <c r="H236">
        <v>0</v>
      </c>
      <c r="I236" s="16">
        <v>0</v>
      </c>
      <c r="J236">
        <v>37</v>
      </c>
      <c r="K236" s="16">
        <v>7.4899999999999994E-2</v>
      </c>
      <c r="M236" t="s">
        <v>149</v>
      </c>
      <c r="N236" t="str">
        <f t="shared" si="15"/>
        <v>WR</v>
      </c>
      <c r="O236">
        <f t="shared" si="16"/>
        <v>12</v>
      </c>
      <c r="P236">
        <f t="shared" si="17"/>
        <v>521</v>
      </c>
      <c r="Q236">
        <f t="shared" si="18"/>
        <v>0</v>
      </c>
      <c r="R236">
        <f t="shared" si="19"/>
        <v>167</v>
      </c>
    </row>
    <row r="237" spans="1:18" x14ac:dyDescent="0.25">
      <c r="A237" t="s">
        <v>352</v>
      </c>
      <c r="B237" t="s">
        <v>10</v>
      </c>
      <c r="C237" t="s">
        <v>732</v>
      </c>
      <c r="D237" t="s">
        <v>2</v>
      </c>
      <c r="E237">
        <v>8</v>
      </c>
      <c r="F237">
        <v>339</v>
      </c>
      <c r="G237" s="16">
        <v>0.29759999999999998</v>
      </c>
      <c r="H237">
        <v>0</v>
      </c>
      <c r="I237" s="16">
        <v>0</v>
      </c>
      <c r="J237">
        <v>0</v>
      </c>
      <c r="K237" s="16">
        <v>0</v>
      </c>
      <c r="M237" t="s">
        <v>352</v>
      </c>
    </row>
    <row r="238" spans="1:18" x14ac:dyDescent="0.25">
      <c r="A238" t="s">
        <v>195</v>
      </c>
      <c r="B238" t="s">
        <v>70</v>
      </c>
      <c r="C238" t="s">
        <v>732</v>
      </c>
      <c r="D238" t="s">
        <v>2</v>
      </c>
      <c r="E238">
        <v>1</v>
      </c>
      <c r="F238">
        <v>12</v>
      </c>
      <c r="G238" s="16">
        <v>1.12E-2</v>
      </c>
      <c r="H238">
        <v>0</v>
      </c>
      <c r="I238" s="16">
        <v>0</v>
      </c>
      <c r="J238">
        <v>0</v>
      </c>
      <c r="K238" s="16">
        <v>0</v>
      </c>
      <c r="M238" t="s">
        <v>195</v>
      </c>
    </row>
    <row r="239" spans="1:18" x14ac:dyDescent="0.25">
      <c r="A239" t="s">
        <v>251</v>
      </c>
      <c r="B239" t="s">
        <v>112</v>
      </c>
      <c r="C239" t="s">
        <v>732</v>
      </c>
      <c r="D239" t="s">
        <v>2</v>
      </c>
      <c r="E239">
        <v>1</v>
      </c>
      <c r="F239">
        <v>10</v>
      </c>
      <c r="G239" s="16">
        <v>8.9999999999999993E-3</v>
      </c>
      <c r="H239">
        <v>0</v>
      </c>
      <c r="I239" s="16">
        <v>0</v>
      </c>
      <c r="J239">
        <v>0</v>
      </c>
      <c r="K239" s="16">
        <v>0</v>
      </c>
      <c r="M239" t="s">
        <v>251</v>
      </c>
    </row>
    <row r="240" spans="1:18" x14ac:dyDescent="0.25">
      <c r="A240" t="s">
        <v>8</v>
      </c>
      <c r="B240" t="s">
        <v>10</v>
      </c>
      <c r="C240" t="s">
        <v>394</v>
      </c>
      <c r="D240" t="s">
        <v>16</v>
      </c>
      <c r="E240">
        <v>3</v>
      </c>
      <c r="F240">
        <v>52</v>
      </c>
      <c r="G240" s="16">
        <v>4.5900000000000003E-2</v>
      </c>
      <c r="H240">
        <v>0</v>
      </c>
      <c r="I240" s="16">
        <v>0</v>
      </c>
      <c r="J240">
        <v>21</v>
      </c>
      <c r="K240" s="16">
        <v>4.4499999999999998E-2</v>
      </c>
      <c r="M240" t="s">
        <v>8</v>
      </c>
      <c r="N240" t="str">
        <f t="shared" si="15"/>
        <v>S</v>
      </c>
      <c r="O240">
        <f t="shared" si="16"/>
        <v>15</v>
      </c>
      <c r="P240">
        <f t="shared" si="17"/>
        <v>0</v>
      </c>
      <c r="Q240">
        <f t="shared" si="18"/>
        <v>838</v>
      </c>
      <c r="R240">
        <f t="shared" si="19"/>
        <v>118</v>
      </c>
    </row>
    <row r="241" spans="1:18" x14ac:dyDescent="0.25">
      <c r="A241" t="s">
        <v>362</v>
      </c>
      <c r="B241" t="s">
        <v>13</v>
      </c>
      <c r="C241" t="s">
        <v>325</v>
      </c>
      <c r="D241" t="s">
        <v>539</v>
      </c>
      <c r="E241">
        <v>4</v>
      </c>
      <c r="F241">
        <v>0</v>
      </c>
      <c r="G241" s="16">
        <v>0</v>
      </c>
      <c r="H241">
        <v>22</v>
      </c>
      <c r="I241" s="16">
        <v>1.9E-2</v>
      </c>
      <c r="J241">
        <v>16</v>
      </c>
      <c r="K241" s="16">
        <v>3.2099999999999997E-2</v>
      </c>
      <c r="M241" t="s">
        <v>362</v>
      </c>
      <c r="N241" t="str">
        <f t="shared" si="15"/>
        <v>TE</v>
      </c>
      <c r="O241">
        <f t="shared" si="16"/>
        <v>16</v>
      </c>
      <c r="P241">
        <f t="shared" si="17"/>
        <v>799</v>
      </c>
      <c r="Q241">
        <f t="shared" si="18"/>
        <v>0</v>
      </c>
      <c r="R241">
        <f t="shared" si="19"/>
        <v>53</v>
      </c>
    </row>
    <row r="242" spans="1:18" x14ac:dyDescent="0.25">
      <c r="A242" t="s">
        <v>211</v>
      </c>
      <c r="B242" t="s">
        <v>2</v>
      </c>
      <c r="C242" t="s">
        <v>238</v>
      </c>
      <c r="D242" t="s">
        <v>13</v>
      </c>
      <c r="E242">
        <v>1</v>
      </c>
      <c r="F242">
        <v>10</v>
      </c>
      <c r="G242" s="16">
        <v>9.4000000000000004E-3</v>
      </c>
      <c r="H242">
        <v>0</v>
      </c>
      <c r="I242" s="16">
        <v>0</v>
      </c>
      <c r="J242">
        <v>6</v>
      </c>
      <c r="K242" s="16">
        <v>1.32E-2</v>
      </c>
      <c r="M242" t="s">
        <v>211</v>
      </c>
    </row>
    <row r="243" spans="1:18" x14ac:dyDescent="0.25">
      <c r="A243" t="s">
        <v>399</v>
      </c>
      <c r="B243" t="s">
        <v>70</v>
      </c>
      <c r="C243" t="s">
        <v>293</v>
      </c>
      <c r="D243" t="s">
        <v>201</v>
      </c>
      <c r="E243">
        <v>14</v>
      </c>
      <c r="F243">
        <v>819</v>
      </c>
      <c r="G243" s="16">
        <v>0.81010000000000004</v>
      </c>
      <c r="H243">
        <v>0</v>
      </c>
      <c r="I243" s="16">
        <v>0</v>
      </c>
      <c r="J243">
        <v>7</v>
      </c>
      <c r="K243" s="16">
        <v>1.5599999999999999E-2</v>
      </c>
      <c r="M243" t="s">
        <v>399</v>
      </c>
      <c r="N243" t="str">
        <f t="shared" si="15"/>
        <v>DT</v>
      </c>
      <c r="O243">
        <f t="shared" si="16"/>
        <v>1</v>
      </c>
      <c r="P243">
        <f t="shared" si="17"/>
        <v>0</v>
      </c>
      <c r="Q243">
        <f t="shared" si="18"/>
        <v>21</v>
      </c>
      <c r="R243">
        <f t="shared" si="19"/>
        <v>0</v>
      </c>
    </row>
    <row r="244" spans="1:18" x14ac:dyDescent="0.25">
      <c r="A244" t="s">
        <v>335</v>
      </c>
      <c r="B244" t="s">
        <v>23</v>
      </c>
      <c r="C244" t="s">
        <v>358</v>
      </c>
      <c r="D244" t="s">
        <v>10</v>
      </c>
      <c r="E244">
        <v>16</v>
      </c>
      <c r="F244">
        <v>0</v>
      </c>
      <c r="G244" s="16">
        <v>0</v>
      </c>
      <c r="H244">
        <v>328</v>
      </c>
      <c r="I244" s="16">
        <v>0.28349999999999997</v>
      </c>
      <c r="J244">
        <v>129</v>
      </c>
      <c r="K244" s="16">
        <v>0.27860000000000001</v>
      </c>
      <c r="M244" t="s">
        <v>335</v>
      </c>
    </row>
    <row r="245" spans="1:18" x14ac:dyDescent="0.25">
      <c r="A245" t="s">
        <v>102</v>
      </c>
      <c r="B245" t="s">
        <v>10</v>
      </c>
      <c r="C245" t="s">
        <v>380</v>
      </c>
      <c r="D245" t="s">
        <v>540</v>
      </c>
      <c r="E245">
        <v>13</v>
      </c>
      <c r="F245">
        <v>0</v>
      </c>
      <c r="G245" s="16">
        <v>0</v>
      </c>
      <c r="H245">
        <v>127</v>
      </c>
      <c r="I245" s="16">
        <v>0.1046</v>
      </c>
      <c r="J245">
        <v>196</v>
      </c>
      <c r="K245" s="16">
        <v>0.39200000000000002</v>
      </c>
      <c r="M245" t="s">
        <v>102</v>
      </c>
      <c r="N245" t="str">
        <f t="shared" si="15"/>
        <v>CB</v>
      </c>
      <c r="O245">
        <f t="shared" si="16"/>
        <v>15</v>
      </c>
      <c r="P245">
        <f t="shared" si="17"/>
        <v>0</v>
      </c>
      <c r="Q245">
        <f t="shared" si="18"/>
        <v>684</v>
      </c>
      <c r="R245">
        <f t="shared" si="19"/>
        <v>26</v>
      </c>
    </row>
    <row r="246" spans="1:18" x14ac:dyDescent="0.25">
      <c r="A246" t="s">
        <v>47</v>
      </c>
      <c r="B246" t="s">
        <v>49</v>
      </c>
      <c r="C246" t="s">
        <v>572</v>
      </c>
      <c r="D246" t="s">
        <v>2</v>
      </c>
      <c r="E246">
        <v>8</v>
      </c>
      <c r="F246">
        <v>12</v>
      </c>
      <c r="G246" s="16">
        <v>1.12E-2</v>
      </c>
      <c r="H246">
        <v>0</v>
      </c>
      <c r="I246" s="16">
        <v>0</v>
      </c>
      <c r="J246">
        <v>71</v>
      </c>
      <c r="K246" s="16">
        <v>0.154</v>
      </c>
      <c r="M246" t="s">
        <v>47</v>
      </c>
      <c r="N246" t="str">
        <f t="shared" si="15"/>
        <v>C</v>
      </c>
      <c r="O246">
        <f t="shared" si="16"/>
        <v>16</v>
      </c>
      <c r="P246">
        <f t="shared" si="17"/>
        <v>1055</v>
      </c>
      <c r="Q246">
        <f t="shared" si="18"/>
        <v>0</v>
      </c>
      <c r="R246">
        <f t="shared" si="19"/>
        <v>32</v>
      </c>
    </row>
    <row r="247" spans="1:18" x14ac:dyDescent="0.25">
      <c r="A247" t="s">
        <v>92</v>
      </c>
      <c r="B247" t="s">
        <v>70</v>
      </c>
      <c r="C247" t="s">
        <v>572</v>
      </c>
      <c r="D247" t="s">
        <v>2</v>
      </c>
      <c r="E247">
        <v>1</v>
      </c>
      <c r="F247">
        <v>0</v>
      </c>
      <c r="G247" s="16">
        <v>0</v>
      </c>
      <c r="H247">
        <v>0</v>
      </c>
      <c r="I247" s="16">
        <v>0</v>
      </c>
      <c r="J247">
        <v>6</v>
      </c>
      <c r="K247" s="16">
        <v>1.2500000000000001E-2</v>
      </c>
      <c r="M247" t="s">
        <v>92</v>
      </c>
      <c r="N247" t="str">
        <f t="shared" si="15"/>
        <v>NT</v>
      </c>
      <c r="O247">
        <f t="shared" si="16"/>
        <v>14</v>
      </c>
      <c r="P247">
        <f t="shared" si="17"/>
        <v>0</v>
      </c>
      <c r="Q247">
        <f t="shared" si="18"/>
        <v>218</v>
      </c>
      <c r="R247">
        <f t="shared" si="19"/>
        <v>65</v>
      </c>
    </row>
    <row r="248" spans="1:18" x14ac:dyDescent="0.25">
      <c r="A248" t="s">
        <v>191</v>
      </c>
      <c r="B248" t="s">
        <v>2</v>
      </c>
      <c r="C248" t="s">
        <v>268</v>
      </c>
      <c r="D248" t="s">
        <v>2</v>
      </c>
      <c r="E248">
        <v>10</v>
      </c>
      <c r="F248">
        <v>240</v>
      </c>
      <c r="G248" s="16">
        <v>0.2268</v>
      </c>
      <c r="H248">
        <v>0</v>
      </c>
      <c r="I248" s="16">
        <v>0</v>
      </c>
      <c r="J248">
        <v>0</v>
      </c>
      <c r="K248" s="16">
        <v>0</v>
      </c>
      <c r="M248" t="s">
        <v>191</v>
      </c>
      <c r="N248" t="str">
        <f t="shared" si="15"/>
        <v>WR</v>
      </c>
      <c r="O248">
        <f t="shared" si="16"/>
        <v>16</v>
      </c>
      <c r="P248">
        <f t="shared" si="17"/>
        <v>454</v>
      </c>
      <c r="Q248">
        <f t="shared" si="18"/>
        <v>0</v>
      </c>
      <c r="R248">
        <f t="shared" si="19"/>
        <v>132</v>
      </c>
    </row>
    <row r="249" spans="1:18" x14ac:dyDescent="0.25">
      <c r="A249" t="s">
        <v>194</v>
      </c>
      <c r="B249" t="s">
        <v>49</v>
      </c>
      <c r="C249" t="s">
        <v>220</v>
      </c>
      <c r="D249" t="s">
        <v>26</v>
      </c>
      <c r="E249">
        <v>16</v>
      </c>
      <c r="F249">
        <v>0</v>
      </c>
      <c r="G249" s="16">
        <v>0</v>
      </c>
      <c r="H249">
        <v>83</v>
      </c>
      <c r="I249" s="16">
        <v>7.8700000000000006E-2</v>
      </c>
      <c r="J249">
        <v>362</v>
      </c>
      <c r="K249" s="16">
        <v>0.80800000000000005</v>
      </c>
      <c r="M249" t="s">
        <v>194</v>
      </c>
      <c r="N249" t="str">
        <f t="shared" si="15"/>
        <v>G</v>
      </c>
      <c r="O249">
        <f t="shared" si="16"/>
        <v>5</v>
      </c>
      <c r="P249">
        <f t="shared" si="17"/>
        <v>24</v>
      </c>
      <c r="Q249">
        <f t="shared" si="18"/>
        <v>0</v>
      </c>
      <c r="R249">
        <f t="shared" si="19"/>
        <v>8</v>
      </c>
    </row>
    <row r="250" spans="1:18" x14ac:dyDescent="0.25">
      <c r="A250" t="s">
        <v>213</v>
      </c>
      <c r="B250" t="s">
        <v>112</v>
      </c>
      <c r="C250" t="s">
        <v>79</v>
      </c>
      <c r="D250" t="s">
        <v>2</v>
      </c>
      <c r="E250">
        <v>11</v>
      </c>
      <c r="F250">
        <v>511</v>
      </c>
      <c r="G250" s="16">
        <v>0.4758</v>
      </c>
      <c r="H250">
        <v>0</v>
      </c>
      <c r="I250" s="16">
        <v>0</v>
      </c>
      <c r="J250">
        <v>2</v>
      </c>
      <c r="K250" s="16">
        <v>4.4999999999999997E-3</v>
      </c>
      <c r="M250" t="s">
        <v>213</v>
      </c>
      <c r="N250" t="str">
        <f t="shared" si="15"/>
        <v>TE</v>
      </c>
      <c r="O250">
        <f t="shared" si="16"/>
        <v>15</v>
      </c>
      <c r="P250">
        <f t="shared" si="17"/>
        <v>375</v>
      </c>
      <c r="Q250">
        <f t="shared" si="18"/>
        <v>0</v>
      </c>
      <c r="R250">
        <f t="shared" si="19"/>
        <v>155</v>
      </c>
    </row>
    <row r="251" spans="1:18" x14ac:dyDescent="0.25">
      <c r="A251" t="s">
        <v>372</v>
      </c>
      <c r="B251" t="s">
        <v>23</v>
      </c>
      <c r="C251" t="s">
        <v>676</v>
      </c>
      <c r="D251" t="s">
        <v>55</v>
      </c>
      <c r="E251">
        <v>1</v>
      </c>
      <c r="F251">
        <v>1</v>
      </c>
      <c r="G251" s="16">
        <v>8.9999999999999998E-4</v>
      </c>
      <c r="H251">
        <v>0</v>
      </c>
      <c r="I251" s="16">
        <v>0</v>
      </c>
      <c r="J251">
        <v>0</v>
      </c>
      <c r="K251" s="16">
        <v>0</v>
      </c>
      <c r="M251" t="s">
        <v>372</v>
      </c>
      <c r="N251" t="str">
        <f t="shared" si="15"/>
        <v>LB</v>
      </c>
      <c r="O251">
        <f t="shared" si="16"/>
        <v>12</v>
      </c>
      <c r="P251">
        <f t="shared" si="17"/>
        <v>0</v>
      </c>
      <c r="Q251">
        <f t="shared" si="18"/>
        <v>667</v>
      </c>
      <c r="R251">
        <f t="shared" si="19"/>
        <v>57</v>
      </c>
    </row>
    <row r="252" spans="1:18" x14ac:dyDescent="0.25">
      <c r="A252" t="s">
        <v>421</v>
      </c>
      <c r="B252" t="s">
        <v>2</v>
      </c>
      <c r="C252" t="s">
        <v>676</v>
      </c>
      <c r="D252" t="s">
        <v>55</v>
      </c>
      <c r="E252">
        <v>9</v>
      </c>
      <c r="F252">
        <v>417</v>
      </c>
      <c r="G252" s="16">
        <v>0.4052</v>
      </c>
      <c r="H252">
        <v>0</v>
      </c>
      <c r="I252" s="16">
        <v>0</v>
      </c>
      <c r="J252">
        <v>0</v>
      </c>
      <c r="K252" s="16">
        <v>0</v>
      </c>
      <c r="M252" t="s">
        <v>421</v>
      </c>
      <c r="N252" t="str">
        <f t="shared" si="15"/>
        <v>WR</v>
      </c>
      <c r="O252">
        <f t="shared" si="16"/>
        <v>13</v>
      </c>
      <c r="P252">
        <f t="shared" si="17"/>
        <v>715</v>
      </c>
      <c r="Q252">
        <f t="shared" si="18"/>
        <v>3</v>
      </c>
      <c r="R252">
        <f t="shared" si="19"/>
        <v>1</v>
      </c>
    </row>
    <row r="253" spans="1:18" x14ac:dyDescent="0.25">
      <c r="A253" t="s">
        <v>115</v>
      </c>
      <c r="B253" t="s">
        <v>98</v>
      </c>
      <c r="C253" t="s">
        <v>204</v>
      </c>
      <c r="D253" t="s">
        <v>2</v>
      </c>
      <c r="E253">
        <v>5</v>
      </c>
      <c r="F253">
        <v>28</v>
      </c>
      <c r="G253" s="16">
        <v>2.7099999999999999E-2</v>
      </c>
      <c r="H253">
        <v>0</v>
      </c>
      <c r="I253" s="16">
        <v>0</v>
      </c>
      <c r="J253">
        <v>7</v>
      </c>
      <c r="K253" s="16">
        <v>1.5299999999999999E-2</v>
      </c>
      <c r="M253" t="s">
        <v>115</v>
      </c>
      <c r="N253" t="str">
        <f t="shared" si="15"/>
        <v>DE</v>
      </c>
      <c r="O253">
        <f t="shared" si="16"/>
        <v>13</v>
      </c>
      <c r="P253">
        <f t="shared" si="17"/>
        <v>0</v>
      </c>
      <c r="Q253">
        <f t="shared" si="18"/>
        <v>129</v>
      </c>
      <c r="R253">
        <f t="shared" si="19"/>
        <v>209</v>
      </c>
    </row>
    <row r="254" spans="1:18" x14ac:dyDescent="0.25">
      <c r="A254" t="s">
        <v>209</v>
      </c>
      <c r="B254" t="s">
        <v>45</v>
      </c>
      <c r="C254" t="s">
        <v>329</v>
      </c>
      <c r="D254" t="s">
        <v>201</v>
      </c>
      <c r="E254">
        <v>16</v>
      </c>
      <c r="F254">
        <v>1101</v>
      </c>
      <c r="G254" s="16">
        <v>1</v>
      </c>
      <c r="H254">
        <v>0</v>
      </c>
      <c r="I254" s="16">
        <v>0</v>
      </c>
      <c r="J254">
        <v>73</v>
      </c>
      <c r="K254" s="16">
        <v>0.156</v>
      </c>
      <c r="M254" t="s">
        <v>209</v>
      </c>
      <c r="N254" t="str">
        <f t="shared" si="15"/>
        <v>T</v>
      </c>
      <c r="O254">
        <f t="shared" si="16"/>
        <v>10</v>
      </c>
      <c r="P254">
        <f t="shared" si="17"/>
        <v>592</v>
      </c>
      <c r="Q254">
        <f t="shared" si="18"/>
        <v>0</v>
      </c>
      <c r="R254">
        <f t="shared" si="19"/>
        <v>39</v>
      </c>
    </row>
    <row r="255" spans="1:18" x14ac:dyDescent="0.25">
      <c r="A255" t="s">
        <v>386</v>
      </c>
      <c r="B255" t="s">
        <v>70</v>
      </c>
      <c r="C255" t="s">
        <v>5</v>
      </c>
      <c r="D255" t="s">
        <v>7</v>
      </c>
      <c r="E255">
        <v>14</v>
      </c>
      <c r="F255">
        <v>0</v>
      </c>
      <c r="G255" s="16">
        <v>0</v>
      </c>
      <c r="H255">
        <v>420</v>
      </c>
      <c r="I255" s="16">
        <v>0.36299999999999999</v>
      </c>
      <c r="J255">
        <v>189</v>
      </c>
      <c r="K255" s="16">
        <v>0.40820000000000001</v>
      </c>
      <c r="M255" t="s">
        <v>386</v>
      </c>
      <c r="N255" t="str">
        <f t="shared" si="15"/>
        <v>NT,DT</v>
      </c>
      <c r="O255">
        <f t="shared" si="16"/>
        <v>5</v>
      </c>
      <c r="P255">
        <f t="shared" si="17"/>
        <v>0</v>
      </c>
      <c r="Q255">
        <f t="shared" si="18"/>
        <v>65</v>
      </c>
      <c r="R255">
        <f t="shared" si="19"/>
        <v>2</v>
      </c>
    </row>
    <row r="256" spans="1:18" x14ac:dyDescent="0.25">
      <c r="A256" t="s">
        <v>153</v>
      </c>
      <c r="B256" t="s">
        <v>2</v>
      </c>
      <c r="C256" t="s">
        <v>82</v>
      </c>
      <c r="D256" t="s">
        <v>540</v>
      </c>
      <c r="E256">
        <v>13</v>
      </c>
      <c r="F256">
        <v>0</v>
      </c>
      <c r="G256" s="16">
        <v>0</v>
      </c>
      <c r="H256">
        <v>114</v>
      </c>
      <c r="I256" s="16">
        <v>0.10920000000000001</v>
      </c>
      <c r="J256">
        <v>270</v>
      </c>
      <c r="K256" s="16">
        <v>0.56840000000000002</v>
      </c>
      <c r="M256" t="s">
        <v>153</v>
      </c>
    </row>
    <row r="257" spans="1:26" x14ac:dyDescent="0.25">
      <c r="A257" t="s">
        <v>345</v>
      </c>
      <c r="B257" t="s">
        <v>16</v>
      </c>
      <c r="C257" t="s">
        <v>716</v>
      </c>
      <c r="D257" t="s">
        <v>70</v>
      </c>
      <c r="E257">
        <v>13</v>
      </c>
      <c r="F257">
        <v>0</v>
      </c>
      <c r="G257" s="16">
        <v>0</v>
      </c>
      <c r="H257">
        <v>296</v>
      </c>
      <c r="I257" s="16">
        <v>0.2545</v>
      </c>
      <c r="J257">
        <v>66</v>
      </c>
      <c r="K257" s="16">
        <v>0.1336</v>
      </c>
      <c r="M257" t="s">
        <v>345</v>
      </c>
    </row>
    <row r="258" spans="1:26" x14ac:dyDescent="0.25">
      <c r="A258" t="s">
        <v>236</v>
      </c>
      <c r="B258" t="s">
        <v>10</v>
      </c>
      <c r="C258" t="s">
        <v>716</v>
      </c>
      <c r="D258" t="s">
        <v>98</v>
      </c>
      <c r="E258">
        <v>16</v>
      </c>
      <c r="F258">
        <v>0</v>
      </c>
      <c r="G258" s="16">
        <v>0</v>
      </c>
      <c r="H258">
        <v>812</v>
      </c>
      <c r="I258" s="16">
        <v>0.81530000000000002</v>
      </c>
      <c r="J258">
        <v>22</v>
      </c>
      <c r="K258" s="16">
        <v>4.9399999999999999E-2</v>
      </c>
      <c r="M258" t="s">
        <v>236</v>
      </c>
    </row>
    <row r="259" spans="1:26" x14ac:dyDescent="0.25">
      <c r="A259" t="s">
        <v>315</v>
      </c>
      <c r="B259" t="s">
        <v>55</v>
      </c>
      <c r="C259" t="s">
        <v>87</v>
      </c>
      <c r="D259" t="s">
        <v>2</v>
      </c>
      <c r="E259">
        <v>4</v>
      </c>
      <c r="F259">
        <v>54</v>
      </c>
      <c r="G259" s="16">
        <v>4.7600000000000003E-2</v>
      </c>
      <c r="H259">
        <v>0</v>
      </c>
      <c r="I259" s="16">
        <v>0</v>
      </c>
      <c r="J259">
        <v>32</v>
      </c>
      <c r="K259" s="16">
        <v>6.7799999999999999E-2</v>
      </c>
      <c r="M259" t="s">
        <v>315</v>
      </c>
    </row>
    <row r="260" spans="1:26" x14ac:dyDescent="0.25">
      <c r="A260" t="s">
        <v>404</v>
      </c>
      <c r="B260" t="s">
        <v>70</v>
      </c>
      <c r="C260" t="s">
        <v>684</v>
      </c>
      <c r="D260" t="s">
        <v>13</v>
      </c>
      <c r="E260">
        <v>2</v>
      </c>
      <c r="F260">
        <v>23</v>
      </c>
      <c r="G260" s="16">
        <v>2.06E-2</v>
      </c>
      <c r="H260">
        <v>0</v>
      </c>
      <c r="I260" s="16">
        <v>0</v>
      </c>
      <c r="J260">
        <v>4</v>
      </c>
      <c r="K260" s="16">
        <v>8.0999999999999996E-3</v>
      </c>
      <c r="M260" t="s">
        <v>404</v>
      </c>
      <c r="N260" t="str">
        <f t="shared" ref="N260:N306" si="20">VLOOKUP(A260,C$3:K$363,2,FALSE)</f>
        <v>DE</v>
      </c>
      <c r="O260">
        <f t="shared" ref="O260:O306" si="21">VLOOKUP(A260,C$3:K$363,3,FALSE)</f>
        <v>14</v>
      </c>
      <c r="P260">
        <f t="shared" ref="P260:P306" si="22">VLOOKUP(A260,C$3:K$363,4,FALSE)</f>
        <v>0</v>
      </c>
      <c r="Q260">
        <f t="shared" ref="Q260:Q306" si="23">VLOOKUP(A260,C$3:K$363,6,FALSE)</f>
        <v>873</v>
      </c>
      <c r="R260">
        <f t="shared" ref="R260:R306" si="24">VLOOKUP(A260,C$3:K$363,8,FALSE)</f>
        <v>118</v>
      </c>
    </row>
    <row r="261" spans="1:26" x14ac:dyDescent="0.25">
      <c r="A261" t="s">
        <v>243</v>
      </c>
      <c r="B261" t="s">
        <v>16</v>
      </c>
      <c r="C261" t="s">
        <v>684</v>
      </c>
      <c r="D261" t="s">
        <v>13</v>
      </c>
      <c r="E261">
        <v>12</v>
      </c>
      <c r="F261">
        <v>333</v>
      </c>
      <c r="G261" s="16">
        <v>0.28760000000000002</v>
      </c>
      <c r="H261">
        <v>0</v>
      </c>
      <c r="I261" s="16">
        <v>0</v>
      </c>
      <c r="J261">
        <v>107</v>
      </c>
      <c r="K261" s="16">
        <v>0.2291</v>
      </c>
      <c r="M261" t="s">
        <v>243</v>
      </c>
    </row>
    <row r="262" spans="1:26" x14ac:dyDescent="0.25">
      <c r="A262" t="s">
        <v>59</v>
      </c>
      <c r="B262" t="s">
        <v>55</v>
      </c>
      <c r="C262" t="s">
        <v>588</v>
      </c>
      <c r="D262" t="s">
        <v>542</v>
      </c>
      <c r="E262">
        <v>9</v>
      </c>
      <c r="F262">
        <v>448</v>
      </c>
      <c r="G262" s="16">
        <v>0.41520000000000001</v>
      </c>
      <c r="H262">
        <v>0</v>
      </c>
      <c r="I262" s="16">
        <v>0</v>
      </c>
      <c r="J262">
        <v>33</v>
      </c>
      <c r="K262" s="16">
        <v>7.22E-2</v>
      </c>
      <c r="M262" t="s">
        <v>59</v>
      </c>
    </row>
    <row r="263" spans="1:26" x14ac:dyDescent="0.25">
      <c r="A263" t="s">
        <v>202</v>
      </c>
      <c r="B263" t="s">
        <v>98</v>
      </c>
      <c r="C263" t="s">
        <v>588</v>
      </c>
      <c r="D263" t="s">
        <v>545</v>
      </c>
      <c r="E263">
        <v>2</v>
      </c>
      <c r="F263">
        <v>2</v>
      </c>
      <c r="G263" s="16">
        <v>1.6999999999999999E-3</v>
      </c>
      <c r="H263">
        <v>0</v>
      </c>
      <c r="I263" s="16">
        <v>0</v>
      </c>
      <c r="J263">
        <v>3</v>
      </c>
      <c r="K263" s="16">
        <v>6.6E-3</v>
      </c>
      <c r="M263" t="s">
        <v>202</v>
      </c>
      <c r="N263" t="str">
        <f t="shared" si="20"/>
        <v>DE</v>
      </c>
      <c r="O263">
        <f t="shared" si="21"/>
        <v>14</v>
      </c>
      <c r="P263">
        <f t="shared" si="22"/>
        <v>0</v>
      </c>
      <c r="Q263">
        <f t="shared" si="23"/>
        <v>326</v>
      </c>
      <c r="R263">
        <f t="shared" si="24"/>
        <v>98</v>
      </c>
    </row>
    <row r="264" spans="1:26" x14ac:dyDescent="0.25">
      <c r="A264" t="s">
        <v>271</v>
      </c>
      <c r="B264" t="s">
        <v>45</v>
      </c>
      <c r="C264" t="s">
        <v>368</v>
      </c>
      <c r="D264" t="s">
        <v>542</v>
      </c>
      <c r="E264">
        <v>13</v>
      </c>
      <c r="F264">
        <v>871</v>
      </c>
      <c r="G264" s="16">
        <v>0.79110000000000003</v>
      </c>
      <c r="H264">
        <v>0</v>
      </c>
      <c r="I264" s="16">
        <v>0</v>
      </c>
      <c r="J264">
        <v>58</v>
      </c>
      <c r="K264" s="16">
        <v>0.1239</v>
      </c>
      <c r="M264" t="s">
        <v>271</v>
      </c>
      <c r="N264" t="str">
        <f t="shared" si="20"/>
        <v>T</v>
      </c>
      <c r="O264">
        <f t="shared" si="21"/>
        <v>15</v>
      </c>
      <c r="P264">
        <f t="shared" si="22"/>
        <v>908</v>
      </c>
      <c r="Q264">
        <f t="shared" si="23"/>
        <v>0</v>
      </c>
      <c r="R264">
        <f t="shared" si="24"/>
        <v>13</v>
      </c>
    </row>
    <row r="265" spans="1:26" x14ac:dyDescent="0.25">
      <c r="A265" t="s">
        <v>64</v>
      </c>
      <c r="B265" t="s">
        <v>55</v>
      </c>
      <c r="C265" t="s">
        <v>120</v>
      </c>
      <c r="D265" t="s">
        <v>16</v>
      </c>
      <c r="E265">
        <v>6</v>
      </c>
      <c r="F265">
        <v>126</v>
      </c>
      <c r="G265" s="16">
        <v>0.1246</v>
      </c>
      <c r="H265">
        <v>0</v>
      </c>
      <c r="I265" s="16">
        <v>0</v>
      </c>
      <c r="J265">
        <v>0</v>
      </c>
      <c r="K265" s="16">
        <v>0</v>
      </c>
      <c r="M265" t="s">
        <v>64</v>
      </c>
      <c r="N265" t="str">
        <f t="shared" si="20"/>
        <v>QB</v>
      </c>
      <c r="O265">
        <f t="shared" si="21"/>
        <v>16</v>
      </c>
      <c r="P265">
        <f t="shared" si="22"/>
        <v>992</v>
      </c>
      <c r="Q265">
        <f t="shared" si="23"/>
        <v>0</v>
      </c>
      <c r="R265">
        <f t="shared" si="24"/>
        <v>0</v>
      </c>
    </row>
    <row r="266" spans="1:26" x14ac:dyDescent="0.25">
      <c r="A266" t="s">
        <v>381</v>
      </c>
      <c r="B266" t="s">
        <v>23</v>
      </c>
      <c r="C266" t="s">
        <v>151</v>
      </c>
      <c r="D266" t="s">
        <v>2</v>
      </c>
      <c r="E266">
        <v>15</v>
      </c>
      <c r="F266">
        <v>858</v>
      </c>
      <c r="G266" s="16">
        <v>0.78720000000000001</v>
      </c>
      <c r="H266">
        <v>0</v>
      </c>
      <c r="I266" s="16">
        <v>0</v>
      </c>
      <c r="J266">
        <v>4</v>
      </c>
      <c r="K266" s="16">
        <v>8.8999999999999999E-3</v>
      </c>
      <c r="M266" t="s">
        <v>381</v>
      </c>
      <c r="N266" t="str">
        <f t="shared" si="20"/>
        <v>LB</v>
      </c>
      <c r="O266">
        <f t="shared" si="21"/>
        <v>14</v>
      </c>
      <c r="P266">
        <f t="shared" si="22"/>
        <v>0</v>
      </c>
      <c r="Q266">
        <f t="shared" si="23"/>
        <v>997</v>
      </c>
      <c r="R266">
        <f t="shared" si="24"/>
        <v>61</v>
      </c>
    </row>
    <row r="267" spans="1:26" x14ac:dyDescent="0.25">
      <c r="A267" t="s">
        <v>328</v>
      </c>
      <c r="B267" t="s">
        <v>70</v>
      </c>
      <c r="C267" t="s">
        <v>331</v>
      </c>
      <c r="D267" t="s">
        <v>98</v>
      </c>
      <c r="E267">
        <v>16</v>
      </c>
      <c r="F267">
        <v>0</v>
      </c>
      <c r="G267" s="16">
        <v>0</v>
      </c>
      <c r="H267">
        <v>287</v>
      </c>
      <c r="I267" s="16">
        <v>0.27439999999999998</v>
      </c>
      <c r="J267">
        <v>59</v>
      </c>
      <c r="K267" s="16">
        <v>0.1305</v>
      </c>
      <c r="M267" t="s">
        <v>328</v>
      </c>
    </row>
    <row r="268" spans="1:26" x14ac:dyDescent="0.25">
      <c r="A268" t="s">
        <v>309</v>
      </c>
      <c r="B268" t="s">
        <v>10</v>
      </c>
      <c r="C268" t="s">
        <v>617</v>
      </c>
      <c r="D268" t="s">
        <v>70</v>
      </c>
      <c r="E268">
        <v>14</v>
      </c>
      <c r="F268">
        <v>7</v>
      </c>
      <c r="G268" s="16">
        <v>6.4999999999999997E-3</v>
      </c>
      <c r="H268">
        <v>380</v>
      </c>
      <c r="I268" s="16">
        <v>0.36820000000000003</v>
      </c>
      <c r="J268">
        <v>142</v>
      </c>
      <c r="K268" s="16">
        <v>0.31069999999999998</v>
      </c>
      <c r="M268" s="19" t="s">
        <v>309</v>
      </c>
      <c r="N268" s="19" t="str">
        <f t="shared" si="20"/>
        <v>CB</v>
      </c>
      <c r="O268" s="19">
        <v>8</v>
      </c>
      <c r="P268" s="19">
        <f t="shared" si="22"/>
        <v>0</v>
      </c>
      <c r="Q268" s="19">
        <f>17+114</f>
        <v>131</v>
      </c>
      <c r="R268" s="19">
        <f>41+16</f>
        <v>57</v>
      </c>
      <c r="S268" s="17" t="s">
        <v>10</v>
      </c>
      <c r="T268" s="17">
        <v>3</v>
      </c>
      <c r="U268" s="17">
        <v>0</v>
      </c>
      <c r="V268" s="20">
        <v>0</v>
      </c>
      <c r="W268" s="17">
        <v>114</v>
      </c>
      <c r="X268" s="20">
        <v>0.108</v>
      </c>
      <c r="Y268" s="17">
        <v>16</v>
      </c>
      <c r="Z268" s="20">
        <v>3.6499999999999998E-2</v>
      </c>
    </row>
    <row r="269" spans="1:26" x14ac:dyDescent="0.25">
      <c r="A269" t="s">
        <v>425</v>
      </c>
      <c r="B269" t="s">
        <v>16</v>
      </c>
      <c r="C269" t="s">
        <v>617</v>
      </c>
      <c r="D269" t="s">
        <v>70</v>
      </c>
      <c r="E269">
        <v>2</v>
      </c>
      <c r="F269">
        <v>0</v>
      </c>
      <c r="G269" s="16">
        <v>0</v>
      </c>
      <c r="H269">
        <v>2</v>
      </c>
      <c r="I269" s="16">
        <v>2E-3</v>
      </c>
      <c r="J269">
        <v>10</v>
      </c>
      <c r="K269" s="16">
        <v>2.2100000000000002E-2</v>
      </c>
      <c r="M269" s="19" t="s">
        <v>425</v>
      </c>
      <c r="N269" s="19" t="str">
        <f t="shared" si="20"/>
        <v>RB</v>
      </c>
      <c r="O269" s="19">
        <v>8</v>
      </c>
      <c r="P269" s="19">
        <f>97+26</f>
        <v>123</v>
      </c>
      <c r="Q269" s="19">
        <f t="shared" si="23"/>
        <v>0</v>
      </c>
      <c r="R269" s="19">
        <v>8</v>
      </c>
      <c r="S269" s="17" t="s">
        <v>16</v>
      </c>
      <c r="T269" s="17">
        <v>2</v>
      </c>
      <c r="U269" s="17">
        <v>26</v>
      </c>
      <c r="V269" s="20">
        <v>2.5100000000000001E-2</v>
      </c>
      <c r="W269" s="17">
        <v>0</v>
      </c>
      <c r="X269" s="20">
        <v>0</v>
      </c>
      <c r="Y269" s="17">
        <v>8</v>
      </c>
      <c r="Z269" s="20">
        <v>1.7899999999999999E-2</v>
      </c>
    </row>
    <row r="270" spans="1:26" x14ac:dyDescent="0.25">
      <c r="A270" t="s">
        <v>71</v>
      </c>
      <c r="B270" t="s">
        <v>26</v>
      </c>
      <c r="C270" t="s">
        <v>316</v>
      </c>
      <c r="D270" t="s">
        <v>542</v>
      </c>
      <c r="E270">
        <v>16</v>
      </c>
      <c r="F270">
        <v>1030</v>
      </c>
      <c r="G270" s="16">
        <v>0.96350000000000002</v>
      </c>
      <c r="H270">
        <v>0</v>
      </c>
      <c r="I270" s="16">
        <v>0</v>
      </c>
      <c r="J270">
        <v>65</v>
      </c>
      <c r="K270" s="16">
        <v>0.1429</v>
      </c>
      <c r="M270" t="s">
        <v>71</v>
      </c>
      <c r="N270" t="str">
        <f t="shared" si="20"/>
        <v>FS</v>
      </c>
      <c r="O270">
        <f t="shared" si="21"/>
        <v>12</v>
      </c>
      <c r="P270">
        <f t="shared" si="22"/>
        <v>0</v>
      </c>
      <c r="Q270">
        <f t="shared" si="23"/>
        <v>65</v>
      </c>
      <c r="R270">
        <f t="shared" si="24"/>
        <v>267</v>
      </c>
    </row>
    <row r="271" spans="1:26" x14ac:dyDescent="0.25">
      <c r="A271" t="s">
        <v>308</v>
      </c>
      <c r="B271" t="s">
        <v>98</v>
      </c>
      <c r="C271" t="s">
        <v>267</v>
      </c>
      <c r="D271" t="s">
        <v>10</v>
      </c>
      <c r="E271">
        <v>14</v>
      </c>
      <c r="F271">
        <v>0</v>
      </c>
      <c r="G271" s="16">
        <v>0</v>
      </c>
      <c r="H271">
        <v>561</v>
      </c>
      <c r="I271" s="16">
        <v>0.53680000000000005</v>
      </c>
      <c r="J271">
        <v>95</v>
      </c>
      <c r="K271" s="16">
        <v>0.2079</v>
      </c>
      <c r="M271" t="s">
        <v>308</v>
      </c>
    </row>
    <row r="272" spans="1:26" x14ac:dyDescent="0.25">
      <c r="A272" t="s">
        <v>346</v>
      </c>
      <c r="B272" t="s">
        <v>2</v>
      </c>
      <c r="C272" t="s">
        <v>229</v>
      </c>
      <c r="D272" t="s">
        <v>13</v>
      </c>
      <c r="E272">
        <v>11</v>
      </c>
      <c r="F272">
        <v>95</v>
      </c>
      <c r="G272" s="16">
        <v>8.9800000000000005E-2</v>
      </c>
      <c r="H272">
        <v>0</v>
      </c>
      <c r="I272" s="16">
        <v>0</v>
      </c>
      <c r="J272">
        <v>162</v>
      </c>
      <c r="K272" s="16">
        <v>0.32790000000000002</v>
      </c>
      <c r="M272" t="s">
        <v>346</v>
      </c>
    </row>
    <row r="273" spans="1:18" x14ac:dyDescent="0.25">
      <c r="A273" t="s">
        <v>113</v>
      </c>
      <c r="B273" t="s">
        <v>16</v>
      </c>
      <c r="C273" t="s">
        <v>32</v>
      </c>
      <c r="D273" t="s">
        <v>2</v>
      </c>
      <c r="E273">
        <v>15</v>
      </c>
      <c r="F273">
        <v>998</v>
      </c>
      <c r="G273" s="16">
        <v>0.89590000000000003</v>
      </c>
      <c r="H273">
        <v>1</v>
      </c>
      <c r="I273" s="16">
        <v>8.9999999999999998E-4</v>
      </c>
      <c r="J273">
        <v>15</v>
      </c>
      <c r="K273" s="16">
        <v>3.0099999999999998E-2</v>
      </c>
      <c r="M273" t="s">
        <v>113</v>
      </c>
    </row>
    <row r="274" spans="1:18" x14ac:dyDescent="0.25">
      <c r="A274" t="s">
        <v>161</v>
      </c>
      <c r="B274" t="s">
        <v>16</v>
      </c>
      <c r="C274" t="s">
        <v>327</v>
      </c>
      <c r="D274" t="s">
        <v>288</v>
      </c>
      <c r="E274">
        <v>15</v>
      </c>
      <c r="F274">
        <v>0</v>
      </c>
      <c r="G274" s="16">
        <v>0</v>
      </c>
      <c r="H274">
        <v>0</v>
      </c>
      <c r="I274" s="16">
        <v>0</v>
      </c>
      <c r="J274">
        <v>135</v>
      </c>
      <c r="K274" s="16">
        <v>0.2954</v>
      </c>
      <c r="M274" t="s">
        <v>161</v>
      </c>
    </row>
    <row r="275" spans="1:18" x14ac:dyDescent="0.25">
      <c r="A275" t="s">
        <v>239</v>
      </c>
      <c r="B275" t="s">
        <v>70</v>
      </c>
      <c r="C275" t="s">
        <v>355</v>
      </c>
      <c r="D275" t="s">
        <v>2</v>
      </c>
      <c r="E275">
        <v>1</v>
      </c>
      <c r="F275">
        <v>6</v>
      </c>
      <c r="G275" s="16">
        <v>5.5999999999999999E-3</v>
      </c>
      <c r="H275">
        <v>0</v>
      </c>
      <c r="I275" s="16">
        <v>0</v>
      </c>
      <c r="J275">
        <v>0</v>
      </c>
      <c r="K275" s="16">
        <v>0</v>
      </c>
      <c r="M275" t="s">
        <v>239</v>
      </c>
      <c r="N275" t="str">
        <f t="shared" si="20"/>
        <v>DT</v>
      </c>
      <c r="O275">
        <f t="shared" si="21"/>
        <v>15</v>
      </c>
      <c r="P275">
        <f t="shared" si="22"/>
        <v>0</v>
      </c>
      <c r="Q275">
        <f t="shared" si="23"/>
        <v>531</v>
      </c>
      <c r="R275">
        <f t="shared" si="24"/>
        <v>2</v>
      </c>
    </row>
    <row r="276" spans="1:18" x14ac:dyDescent="0.25">
      <c r="A276" t="s">
        <v>250</v>
      </c>
      <c r="B276" t="s">
        <v>2</v>
      </c>
      <c r="C276" t="s">
        <v>178</v>
      </c>
      <c r="D276" t="s">
        <v>10</v>
      </c>
      <c r="E276">
        <v>3</v>
      </c>
      <c r="F276">
        <v>0</v>
      </c>
      <c r="G276" s="16">
        <v>0</v>
      </c>
      <c r="H276">
        <v>167</v>
      </c>
      <c r="I276" s="16">
        <v>0.15379999999999999</v>
      </c>
      <c r="J276">
        <v>15</v>
      </c>
      <c r="K276" s="16">
        <v>3.3599999999999998E-2</v>
      </c>
      <c r="M276" t="s">
        <v>250</v>
      </c>
    </row>
    <row r="277" spans="1:18" x14ac:dyDescent="0.25">
      <c r="A277" t="s">
        <v>418</v>
      </c>
      <c r="B277" t="s">
        <v>10</v>
      </c>
      <c r="C277" t="s">
        <v>125</v>
      </c>
      <c r="D277" t="s">
        <v>10</v>
      </c>
      <c r="E277">
        <v>14</v>
      </c>
      <c r="F277">
        <v>0</v>
      </c>
      <c r="G277" s="16">
        <v>0</v>
      </c>
      <c r="H277">
        <v>388</v>
      </c>
      <c r="I277" s="16">
        <v>0.37059999999999998</v>
      </c>
      <c r="J277">
        <v>59</v>
      </c>
      <c r="K277" s="16">
        <v>0.1353</v>
      </c>
      <c r="M277" t="s">
        <v>418</v>
      </c>
    </row>
    <row r="278" spans="1:18" x14ac:dyDescent="0.25">
      <c r="A278" t="s">
        <v>367</v>
      </c>
      <c r="B278" t="s">
        <v>55</v>
      </c>
      <c r="C278" t="s">
        <v>693</v>
      </c>
      <c r="D278" t="s">
        <v>16</v>
      </c>
      <c r="E278">
        <v>1</v>
      </c>
      <c r="F278">
        <v>4</v>
      </c>
      <c r="G278" s="16">
        <v>4.0000000000000001E-3</v>
      </c>
      <c r="H278">
        <v>0</v>
      </c>
      <c r="I278" s="16">
        <v>0</v>
      </c>
      <c r="J278">
        <v>2</v>
      </c>
      <c r="K278" s="16">
        <v>4.4999999999999997E-3</v>
      </c>
      <c r="M278" t="s">
        <v>367</v>
      </c>
    </row>
    <row r="279" spans="1:18" x14ac:dyDescent="0.25">
      <c r="A279" t="s">
        <v>407</v>
      </c>
      <c r="B279" t="s">
        <v>49</v>
      </c>
      <c r="C279" t="s">
        <v>693</v>
      </c>
      <c r="D279" t="s">
        <v>16</v>
      </c>
      <c r="E279">
        <v>4</v>
      </c>
      <c r="F279">
        <v>54</v>
      </c>
      <c r="G279" s="16">
        <v>5.0500000000000003E-2</v>
      </c>
      <c r="H279">
        <v>0</v>
      </c>
      <c r="I279" s="16">
        <v>0</v>
      </c>
      <c r="J279">
        <v>8</v>
      </c>
      <c r="K279" s="16">
        <v>1.7600000000000001E-2</v>
      </c>
      <c r="M279" t="s">
        <v>407</v>
      </c>
      <c r="N279" t="str">
        <f t="shared" si="20"/>
        <v>G</v>
      </c>
      <c r="O279">
        <f t="shared" si="21"/>
        <v>16</v>
      </c>
      <c r="P279">
        <f t="shared" si="22"/>
        <v>1074</v>
      </c>
      <c r="Q279">
        <f t="shared" si="23"/>
        <v>0</v>
      </c>
      <c r="R279">
        <f t="shared" si="24"/>
        <v>96</v>
      </c>
    </row>
    <row r="280" spans="1:18" x14ac:dyDescent="0.25">
      <c r="A280" t="s">
        <v>94</v>
      </c>
      <c r="B280" t="s">
        <v>10</v>
      </c>
      <c r="C280" t="s">
        <v>78</v>
      </c>
      <c r="D280" t="s">
        <v>540</v>
      </c>
      <c r="E280">
        <v>16</v>
      </c>
      <c r="F280">
        <v>0</v>
      </c>
      <c r="G280" s="16">
        <v>0</v>
      </c>
      <c r="H280">
        <v>1068</v>
      </c>
      <c r="I280" s="16">
        <v>0.98160000000000003</v>
      </c>
      <c r="J280">
        <v>157</v>
      </c>
      <c r="K280" s="16">
        <v>0.34060000000000001</v>
      </c>
      <c r="M280" t="s">
        <v>94</v>
      </c>
    </row>
    <row r="281" spans="1:18" x14ac:dyDescent="0.25">
      <c r="A281" t="s">
        <v>393</v>
      </c>
      <c r="B281" t="s">
        <v>201</v>
      </c>
      <c r="C281" t="s">
        <v>149</v>
      </c>
      <c r="D281" t="s">
        <v>2</v>
      </c>
      <c r="E281">
        <v>12</v>
      </c>
      <c r="F281">
        <v>521</v>
      </c>
      <c r="G281" s="16">
        <v>0.46939999999999998</v>
      </c>
      <c r="H281">
        <v>0</v>
      </c>
      <c r="I281" s="16">
        <v>0</v>
      </c>
      <c r="J281">
        <v>167</v>
      </c>
      <c r="K281" s="16">
        <v>0.35160000000000002</v>
      </c>
      <c r="M281" t="s">
        <v>393</v>
      </c>
      <c r="N281" t="str">
        <f t="shared" si="20"/>
        <v>C</v>
      </c>
      <c r="O281">
        <f t="shared" si="21"/>
        <v>14</v>
      </c>
      <c r="P281">
        <f t="shared" si="22"/>
        <v>949</v>
      </c>
      <c r="Q281">
        <f t="shared" si="23"/>
        <v>0</v>
      </c>
      <c r="R281">
        <f t="shared" si="24"/>
        <v>53</v>
      </c>
    </row>
    <row r="282" spans="1:18" x14ac:dyDescent="0.25">
      <c r="A282" t="s">
        <v>56</v>
      </c>
      <c r="B282" t="s">
        <v>26</v>
      </c>
      <c r="C282" t="s">
        <v>699</v>
      </c>
      <c r="D282" t="s">
        <v>540</v>
      </c>
      <c r="E282">
        <v>6</v>
      </c>
      <c r="F282">
        <v>0</v>
      </c>
      <c r="G282" s="16">
        <v>0</v>
      </c>
      <c r="H282">
        <v>77</v>
      </c>
      <c r="I282" s="16">
        <v>6.6799999999999998E-2</v>
      </c>
      <c r="J282">
        <v>23</v>
      </c>
      <c r="K282" s="16">
        <v>5.0099999999999999E-2</v>
      </c>
      <c r="M282" t="s">
        <v>56</v>
      </c>
      <c r="N282" t="str">
        <f t="shared" si="20"/>
        <v>FS</v>
      </c>
      <c r="O282">
        <f t="shared" si="21"/>
        <v>16</v>
      </c>
      <c r="P282">
        <f t="shared" si="22"/>
        <v>0</v>
      </c>
      <c r="Q282">
        <f t="shared" si="23"/>
        <v>222</v>
      </c>
      <c r="R282">
        <f t="shared" si="24"/>
        <v>196</v>
      </c>
    </row>
    <row r="283" spans="1:18" x14ac:dyDescent="0.25">
      <c r="A283" t="s">
        <v>295</v>
      </c>
      <c r="B283" t="s">
        <v>16</v>
      </c>
      <c r="C283" t="s">
        <v>699</v>
      </c>
      <c r="D283" t="s">
        <v>540</v>
      </c>
      <c r="E283">
        <v>10</v>
      </c>
      <c r="F283">
        <v>0</v>
      </c>
      <c r="G283" s="16">
        <v>0</v>
      </c>
      <c r="H283">
        <v>209</v>
      </c>
      <c r="I283" s="16">
        <v>0.19919999999999999</v>
      </c>
      <c r="J283">
        <v>51</v>
      </c>
      <c r="K283" s="16">
        <v>0.1074</v>
      </c>
      <c r="M283" t="s">
        <v>295</v>
      </c>
      <c r="N283" t="str">
        <f t="shared" si="20"/>
        <v>RB</v>
      </c>
      <c r="O283">
        <f t="shared" si="21"/>
        <v>13</v>
      </c>
      <c r="P283">
        <f t="shared" si="22"/>
        <v>185</v>
      </c>
      <c r="Q283">
        <f t="shared" si="23"/>
        <v>0</v>
      </c>
      <c r="R283">
        <f t="shared" si="24"/>
        <v>0</v>
      </c>
    </row>
    <row r="284" spans="1:18" x14ac:dyDescent="0.25">
      <c r="A284" t="s">
        <v>320</v>
      </c>
      <c r="B284" t="s">
        <v>98</v>
      </c>
      <c r="C284" t="s">
        <v>739</v>
      </c>
      <c r="D284" t="s">
        <v>16</v>
      </c>
      <c r="E284">
        <v>7</v>
      </c>
      <c r="F284">
        <v>2</v>
      </c>
      <c r="G284" s="16">
        <v>1.8E-3</v>
      </c>
      <c r="H284">
        <v>0</v>
      </c>
      <c r="I284" s="16">
        <v>0</v>
      </c>
      <c r="J284">
        <v>108</v>
      </c>
      <c r="K284" s="16">
        <v>0.2288</v>
      </c>
      <c r="M284" t="s">
        <v>320</v>
      </c>
      <c r="N284" t="str">
        <f t="shared" si="20"/>
        <v>LB</v>
      </c>
      <c r="O284">
        <f t="shared" si="21"/>
        <v>16</v>
      </c>
      <c r="P284">
        <f t="shared" si="22"/>
        <v>0</v>
      </c>
      <c r="Q284">
        <f t="shared" si="23"/>
        <v>671</v>
      </c>
      <c r="R284">
        <f t="shared" si="24"/>
        <v>220</v>
      </c>
    </row>
    <row r="285" spans="1:18" x14ac:dyDescent="0.25">
      <c r="A285" t="s">
        <v>349</v>
      </c>
      <c r="B285" t="s">
        <v>23</v>
      </c>
      <c r="C285" t="s">
        <v>739</v>
      </c>
      <c r="D285" t="s">
        <v>16</v>
      </c>
      <c r="E285">
        <v>3</v>
      </c>
      <c r="F285">
        <v>0</v>
      </c>
      <c r="G285" s="16">
        <v>0</v>
      </c>
      <c r="H285">
        <v>0</v>
      </c>
      <c r="I285" s="16">
        <v>0</v>
      </c>
      <c r="J285">
        <v>32</v>
      </c>
      <c r="K285" s="16">
        <v>7.3400000000000007E-2</v>
      </c>
      <c r="M285" t="s">
        <v>349</v>
      </c>
      <c r="N285" t="str">
        <f t="shared" si="20"/>
        <v>LB</v>
      </c>
      <c r="O285">
        <f t="shared" si="21"/>
        <v>15</v>
      </c>
      <c r="P285">
        <f t="shared" si="22"/>
        <v>0</v>
      </c>
      <c r="Q285">
        <f t="shared" si="23"/>
        <v>79</v>
      </c>
      <c r="R285">
        <f t="shared" si="24"/>
        <v>301</v>
      </c>
    </row>
    <row r="286" spans="1:18" x14ac:dyDescent="0.25">
      <c r="A286" t="s">
        <v>85</v>
      </c>
      <c r="B286" t="s">
        <v>2</v>
      </c>
      <c r="C286" t="s">
        <v>739</v>
      </c>
      <c r="D286" t="s">
        <v>16</v>
      </c>
      <c r="E286">
        <v>1</v>
      </c>
      <c r="F286">
        <v>0</v>
      </c>
      <c r="G286" s="16">
        <v>0</v>
      </c>
      <c r="H286">
        <v>0</v>
      </c>
      <c r="I286" s="16">
        <v>0</v>
      </c>
      <c r="J286">
        <v>12</v>
      </c>
      <c r="K286" s="16">
        <v>2.6100000000000002E-2</v>
      </c>
      <c r="M286" t="s">
        <v>85</v>
      </c>
      <c r="N286" t="str">
        <f t="shared" si="20"/>
        <v>TE</v>
      </c>
      <c r="O286">
        <f t="shared" si="21"/>
        <v>16</v>
      </c>
      <c r="P286">
        <f t="shared" si="22"/>
        <v>63</v>
      </c>
      <c r="Q286">
        <f t="shared" si="23"/>
        <v>0</v>
      </c>
      <c r="R286">
        <f t="shared" si="24"/>
        <v>420</v>
      </c>
    </row>
    <row r="287" spans="1:18" x14ac:dyDescent="0.25">
      <c r="A287" t="s">
        <v>324</v>
      </c>
      <c r="B287" t="s">
        <v>13</v>
      </c>
      <c r="C287" t="s">
        <v>634</v>
      </c>
      <c r="D287" t="s">
        <v>543</v>
      </c>
      <c r="E287">
        <v>3</v>
      </c>
      <c r="F287">
        <v>0</v>
      </c>
      <c r="G287" s="16">
        <v>0</v>
      </c>
      <c r="H287">
        <v>0</v>
      </c>
      <c r="I287" s="16">
        <v>0</v>
      </c>
      <c r="J287">
        <v>25</v>
      </c>
      <c r="K287" s="16">
        <v>5.2600000000000001E-2</v>
      </c>
      <c r="M287" t="s">
        <v>324</v>
      </c>
      <c r="N287" t="str">
        <f t="shared" si="20"/>
        <v>TE</v>
      </c>
      <c r="O287">
        <f t="shared" si="21"/>
        <v>16</v>
      </c>
      <c r="P287">
        <f t="shared" si="22"/>
        <v>179</v>
      </c>
      <c r="Q287">
        <f t="shared" si="23"/>
        <v>0</v>
      </c>
      <c r="R287">
        <f t="shared" si="24"/>
        <v>190</v>
      </c>
    </row>
    <row r="288" spans="1:18" x14ac:dyDescent="0.25">
      <c r="A288" t="s">
        <v>176</v>
      </c>
      <c r="B288" t="s">
        <v>16</v>
      </c>
      <c r="C288" t="s">
        <v>634</v>
      </c>
      <c r="D288" t="s">
        <v>543</v>
      </c>
      <c r="E288">
        <v>8</v>
      </c>
      <c r="F288">
        <v>0</v>
      </c>
      <c r="G288" s="16">
        <v>0</v>
      </c>
      <c r="H288">
        <v>0</v>
      </c>
      <c r="I288" s="16">
        <v>0</v>
      </c>
      <c r="J288">
        <v>80</v>
      </c>
      <c r="K288" s="16">
        <v>0.16839999999999999</v>
      </c>
      <c r="M288" t="s">
        <v>176</v>
      </c>
    </row>
    <row r="289" spans="1:18" x14ac:dyDescent="0.25">
      <c r="A289" t="s">
        <v>262</v>
      </c>
      <c r="B289" t="s">
        <v>201</v>
      </c>
      <c r="C289" t="s">
        <v>564</v>
      </c>
      <c r="D289" t="s">
        <v>10</v>
      </c>
      <c r="E289">
        <v>1</v>
      </c>
      <c r="F289">
        <v>0</v>
      </c>
      <c r="G289" s="16">
        <v>0</v>
      </c>
      <c r="H289">
        <v>17</v>
      </c>
      <c r="I289" s="16">
        <v>1.61E-2</v>
      </c>
      <c r="J289">
        <v>7</v>
      </c>
      <c r="K289" s="16">
        <v>1.4800000000000001E-2</v>
      </c>
      <c r="M289" t="s">
        <v>262</v>
      </c>
    </row>
    <row r="290" spans="1:18" x14ac:dyDescent="0.25">
      <c r="A290" t="s">
        <v>384</v>
      </c>
      <c r="B290" t="s">
        <v>23</v>
      </c>
      <c r="C290" t="s">
        <v>564</v>
      </c>
      <c r="D290" t="s">
        <v>10</v>
      </c>
      <c r="E290">
        <v>8</v>
      </c>
      <c r="F290">
        <v>0</v>
      </c>
      <c r="G290" s="16">
        <v>0</v>
      </c>
      <c r="H290">
        <v>49</v>
      </c>
      <c r="I290" s="16">
        <v>4.4900000000000002E-2</v>
      </c>
      <c r="J290">
        <v>65</v>
      </c>
      <c r="K290" s="16">
        <v>0.1321</v>
      </c>
      <c r="M290" t="s">
        <v>384</v>
      </c>
      <c r="N290" t="str">
        <f t="shared" si="20"/>
        <v>DE</v>
      </c>
      <c r="O290">
        <f t="shared" si="21"/>
        <v>1</v>
      </c>
      <c r="P290">
        <f t="shared" si="22"/>
        <v>0</v>
      </c>
      <c r="Q290">
        <f t="shared" si="23"/>
        <v>0</v>
      </c>
      <c r="R290">
        <f t="shared" si="24"/>
        <v>15</v>
      </c>
    </row>
    <row r="291" spans="1:18" x14ac:dyDescent="0.25">
      <c r="A291" t="s">
        <v>199</v>
      </c>
      <c r="B291" t="s">
        <v>10</v>
      </c>
      <c r="C291" t="s">
        <v>665</v>
      </c>
      <c r="D291" t="s">
        <v>540</v>
      </c>
      <c r="E291">
        <v>10</v>
      </c>
      <c r="F291">
        <v>0</v>
      </c>
      <c r="G291" s="16">
        <v>0</v>
      </c>
      <c r="H291">
        <v>208</v>
      </c>
      <c r="I291" s="16">
        <v>0.1807</v>
      </c>
      <c r="J291">
        <v>115</v>
      </c>
      <c r="K291" s="16">
        <v>0.23910000000000001</v>
      </c>
      <c r="M291" t="s">
        <v>199</v>
      </c>
    </row>
    <row r="292" spans="1:18" x14ac:dyDescent="0.25">
      <c r="A292" t="s">
        <v>391</v>
      </c>
      <c r="B292" t="s">
        <v>7</v>
      </c>
      <c r="C292" t="s">
        <v>665</v>
      </c>
      <c r="D292" t="s">
        <v>540</v>
      </c>
      <c r="E292">
        <v>5</v>
      </c>
      <c r="F292">
        <v>0</v>
      </c>
      <c r="G292" s="16">
        <v>0</v>
      </c>
      <c r="H292">
        <v>0</v>
      </c>
      <c r="I292" s="16">
        <v>0</v>
      </c>
      <c r="J292">
        <v>103</v>
      </c>
      <c r="K292" s="16">
        <v>0.22989999999999999</v>
      </c>
      <c r="M292" t="s">
        <v>391</v>
      </c>
    </row>
    <row r="293" spans="1:18" x14ac:dyDescent="0.25">
      <c r="A293" t="s">
        <v>336</v>
      </c>
      <c r="B293" t="s">
        <v>2</v>
      </c>
      <c r="C293" t="s">
        <v>8</v>
      </c>
      <c r="D293" t="s">
        <v>570</v>
      </c>
      <c r="E293">
        <v>15</v>
      </c>
      <c r="F293">
        <v>0</v>
      </c>
      <c r="G293" s="16">
        <v>0</v>
      </c>
      <c r="H293">
        <v>838</v>
      </c>
      <c r="I293" s="16">
        <v>0.79959999999999998</v>
      </c>
      <c r="J293">
        <v>118</v>
      </c>
      <c r="K293" s="16">
        <v>0.28710000000000002</v>
      </c>
      <c r="M293" t="s">
        <v>336</v>
      </c>
    </row>
    <row r="294" spans="1:18" x14ac:dyDescent="0.25">
      <c r="A294" t="s">
        <v>244</v>
      </c>
      <c r="B294" t="s">
        <v>45</v>
      </c>
      <c r="C294" t="s">
        <v>362</v>
      </c>
      <c r="D294" t="s">
        <v>13</v>
      </c>
      <c r="E294">
        <v>16</v>
      </c>
      <c r="F294">
        <v>799</v>
      </c>
      <c r="G294" s="16">
        <v>0.6966</v>
      </c>
      <c r="H294">
        <v>0</v>
      </c>
      <c r="I294" s="16">
        <v>0</v>
      </c>
      <c r="J294">
        <v>53</v>
      </c>
      <c r="K294" s="16">
        <v>0.1173</v>
      </c>
      <c r="M294" t="s">
        <v>244</v>
      </c>
      <c r="N294" t="str">
        <f t="shared" si="20"/>
        <v>T</v>
      </c>
      <c r="O294">
        <f t="shared" si="21"/>
        <v>10</v>
      </c>
      <c r="P294">
        <f t="shared" si="22"/>
        <v>170</v>
      </c>
      <c r="Q294">
        <f t="shared" si="23"/>
        <v>0</v>
      </c>
      <c r="R294">
        <f t="shared" si="24"/>
        <v>49</v>
      </c>
    </row>
    <row r="295" spans="1:18" x14ac:dyDescent="0.25">
      <c r="A295" t="s">
        <v>357</v>
      </c>
      <c r="B295" t="s">
        <v>201</v>
      </c>
      <c r="C295" t="s">
        <v>547</v>
      </c>
      <c r="D295" t="s">
        <v>13</v>
      </c>
      <c r="E295">
        <v>4</v>
      </c>
      <c r="F295">
        <v>35</v>
      </c>
      <c r="G295" s="16">
        <v>3.2399999999999998E-2</v>
      </c>
      <c r="H295">
        <v>0</v>
      </c>
      <c r="I295" s="16">
        <v>0</v>
      </c>
      <c r="J295">
        <v>41</v>
      </c>
      <c r="K295" s="16">
        <v>8.9700000000000002E-2</v>
      </c>
      <c r="M295" t="s">
        <v>357</v>
      </c>
      <c r="N295" t="str">
        <f t="shared" si="20"/>
        <v>C</v>
      </c>
      <c r="O295">
        <f t="shared" si="21"/>
        <v>15</v>
      </c>
      <c r="P295">
        <f t="shared" si="22"/>
        <v>1017</v>
      </c>
      <c r="Q295">
        <f t="shared" si="23"/>
        <v>0</v>
      </c>
      <c r="R295">
        <f t="shared" si="24"/>
        <v>4</v>
      </c>
    </row>
    <row r="296" spans="1:18" x14ac:dyDescent="0.25">
      <c r="A296" t="s">
        <v>96</v>
      </c>
      <c r="B296" t="s">
        <v>98</v>
      </c>
      <c r="C296" t="s">
        <v>547</v>
      </c>
      <c r="D296" t="s">
        <v>13</v>
      </c>
      <c r="E296">
        <v>6</v>
      </c>
      <c r="F296">
        <v>41</v>
      </c>
      <c r="G296" s="16">
        <v>3.7199999999999997E-2</v>
      </c>
      <c r="H296">
        <v>0</v>
      </c>
      <c r="I296" s="16">
        <v>0</v>
      </c>
      <c r="J296">
        <v>53</v>
      </c>
      <c r="K296" s="16">
        <v>0.1216</v>
      </c>
      <c r="M296" t="s">
        <v>96</v>
      </c>
      <c r="N296" t="str">
        <f t="shared" si="20"/>
        <v>DE</v>
      </c>
      <c r="O296">
        <f t="shared" si="21"/>
        <v>12</v>
      </c>
      <c r="P296">
        <f t="shared" si="22"/>
        <v>0</v>
      </c>
      <c r="Q296">
        <f t="shared" si="23"/>
        <v>134</v>
      </c>
      <c r="R296">
        <f t="shared" si="24"/>
        <v>100</v>
      </c>
    </row>
    <row r="297" spans="1:18" x14ac:dyDescent="0.25">
      <c r="A297" t="s">
        <v>392</v>
      </c>
      <c r="B297" t="s">
        <v>70</v>
      </c>
      <c r="C297" t="s">
        <v>399</v>
      </c>
      <c r="D297" t="s">
        <v>70</v>
      </c>
      <c r="E297">
        <v>1</v>
      </c>
      <c r="F297">
        <v>0</v>
      </c>
      <c r="G297" s="16">
        <v>0</v>
      </c>
      <c r="H297">
        <v>21</v>
      </c>
      <c r="I297" s="16">
        <v>1.8200000000000001E-2</v>
      </c>
      <c r="J297">
        <v>0</v>
      </c>
      <c r="K297" s="16">
        <v>0</v>
      </c>
      <c r="M297" t="s">
        <v>392</v>
      </c>
      <c r="N297" t="str">
        <f t="shared" si="20"/>
        <v>DE</v>
      </c>
      <c r="O297">
        <f t="shared" si="21"/>
        <v>13</v>
      </c>
      <c r="P297">
        <f t="shared" si="22"/>
        <v>0</v>
      </c>
      <c r="Q297">
        <f t="shared" si="23"/>
        <v>418</v>
      </c>
      <c r="R297">
        <f t="shared" si="24"/>
        <v>71</v>
      </c>
    </row>
    <row r="298" spans="1:18" x14ac:dyDescent="0.25">
      <c r="A298" t="s">
        <v>382</v>
      </c>
      <c r="B298" t="s">
        <v>2</v>
      </c>
      <c r="C298" t="s">
        <v>717</v>
      </c>
      <c r="D298" t="s">
        <v>16</v>
      </c>
      <c r="E298">
        <v>3</v>
      </c>
      <c r="F298">
        <v>64</v>
      </c>
      <c r="G298" s="16">
        <v>5.8000000000000003E-2</v>
      </c>
      <c r="H298">
        <v>0</v>
      </c>
      <c r="I298" s="16">
        <v>0</v>
      </c>
      <c r="J298">
        <v>6</v>
      </c>
      <c r="K298" s="16">
        <v>1.38E-2</v>
      </c>
      <c r="M298" t="s">
        <v>382</v>
      </c>
      <c r="N298" t="str">
        <f t="shared" si="20"/>
        <v>WR</v>
      </c>
      <c r="O298">
        <f t="shared" si="21"/>
        <v>15</v>
      </c>
      <c r="P298">
        <f t="shared" si="22"/>
        <v>780</v>
      </c>
      <c r="Q298">
        <f t="shared" si="23"/>
        <v>0</v>
      </c>
      <c r="R298">
        <f t="shared" si="24"/>
        <v>74</v>
      </c>
    </row>
    <row r="299" spans="1:18" x14ac:dyDescent="0.25">
      <c r="A299" t="s">
        <v>193</v>
      </c>
      <c r="B299" t="s">
        <v>13</v>
      </c>
      <c r="C299" t="s">
        <v>717</v>
      </c>
      <c r="D299" t="s">
        <v>16</v>
      </c>
      <c r="E299">
        <v>7</v>
      </c>
      <c r="F299">
        <v>87</v>
      </c>
      <c r="G299" s="16">
        <v>8.4500000000000006E-2</v>
      </c>
      <c r="H299">
        <v>0</v>
      </c>
      <c r="I299" s="16">
        <v>0</v>
      </c>
      <c r="J299">
        <v>0</v>
      </c>
      <c r="K299" s="16">
        <v>0</v>
      </c>
      <c r="M299" t="s">
        <v>193</v>
      </c>
    </row>
    <row r="300" spans="1:18" x14ac:dyDescent="0.25">
      <c r="A300" t="s">
        <v>390</v>
      </c>
      <c r="B300" t="s">
        <v>49</v>
      </c>
      <c r="C300" t="s">
        <v>747</v>
      </c>
      <c r="D300" t="s">
        <v>16</v>
      </c>
      <c r="E300">
        <v>10</v>
      </c>
      <c r="F300">
        <v>21</v>
      </c>
      <c r="G300" s="16">
        <v>2.0400000000000001E-2</v>
      </c>
      <c r="H300">
        <v>0</v>
      </c>
      <c r="I300" s="16">
        <v>0</v>
      </c>
      <c r="J300">
        <v>68</v>
      </c>
      <c r="K300" s="16">
        <v>0.15529999999999999</v>
      </c>
      <c r="M300" t="s">
        <v>390</v>
      </c>
      <c r="N300" t="str">
        <f t="shared" si="20"/>
        <v>G</v>
      </c>
      <c r="O300">
        <f t="shared" si="21"/>
        <v>11</v>
      </c>
      <c r="P300">
        <f t="shared" si="22"/>
        <v>628</v>
      </c>
      <c r="Q300">
        <f t="shared" si="23"/>
        <v>0</v>
      </c>
      <c r="R300">
        <f t="shared" si="24"/>
        <v>37</v>
      </c>
    </row>
    <row r="301" spans="1:18" x14ac:dyDescent="0.25">
      <c r="A301" t="s">
        <v>375</v>
      </c>
      <c r="B301" t="s">
        <v>31</v>
      </c>
      <c r="C301" t="s">
        <v>747</v>
      </c>
      <c r="D301" t="s">
        <v>16</v>
      </c>
      <c r="E301">
        <v>1</v>
      </c>
      <c r="F301">
        <v>5</v>
      </c>
      <c r="G301" s="16">
        <v>4.5999999999999999E-3</v>
      </c>
      <c r="H301">
        <v>0</v>
      </c>
      <c r="I301" s="16">
        <v>0</v>
      </c>
      <c r="J301">
        <v>0</v>
      </c>
      <c r="K301" s="16">
        <v>0</v>
      </c>
      <c r="M301" t="s">
        <v>375</v>
      </c>
    </row>
    <row r="302" spans="1:18" x14ac:dyDescent="0.25">
      <c r="A302" t="s">
        <v>174</v>
      </c>
      <c r="B302" t="s">
        <v>49</v>
      </c>
      <c r="C302" t="s">
        <v>102</v>
      </c>
      <c r="D302" t="s">
        <v>10</v>
      </c>
      <c r="E302">
        <v>15</v>
      </c>
      <c r="F302">
        <v>0</v>
      </c>
      <c r="G302" s="16">
        <v>0</v>
      </c>
      <c r="H302">
        <v>684</v>
      </c>
      <c r="I302" s="16">
        <v>0.61680000000000001</v>
      </c>
      <c r="J302">
        <v>26</v>
      </c>
      <c r="K302" s="16">
        <v>5.8299999999999998E-2</v>
      </c>
      <c r="M302" t="s">
        <v>174</v>
      </c>
      <c r="N302" t="str">
        <f t="shared" si="20"/>
        <v>G,C</v>
      </c>
      <c r="O302">
        <f t="shared" si="21"/>
        <v>16</v>
      </c>
      <c r="P302">
        <f t="shared" si="22"/>
        <v>406</v>
      </c>
      <c r="Q302">
        <f t="shared" si="23"/>
        <v>0</v>
      </c>
      <c r="R302">
        <f t="shared" si="24"/>
        <v>82</v>
      </c>
    </row>
    <row r="303" spans="1:18" x14ac:dyDescent="0.25">
      <c r="A303" t="s">
        <v>306</v>
      </c>
      <c r="B303" t="s">
        <v>55</v>
      </c>
      <c r="C303" t="s">
        <v>47</v>
      </c>
      <c r="D303" t="s">
        <v>201</v>
      </c>
      <c r="E303">
        <v>16</v>
      </c>
      <c r="F303">
        <v>1055</v>
      </c>
      <c r="G303" s="16">
        <v>1</v>
      </c>
      <c r="H303">
        <v>0</v>
      </c>
      <c r="I303" s="16">
        <v>0</v>
      </c>
      <c r="J303">
        <v>32</v>
      </c>
      <c r="K303" s="16">
        <v>7.22E-2</v>
      </c>
      <c r="M303" t="s">
        <v>306</v>
      </c>
      <c r="N303" t="str">
        <f t="shared" si="20"/>
        <v>QB</v>
      </c>
      <c r="O303">
        <f t="shared" si="21"/>
        <v>7</v>
      </c>
      <c r="P303">
        <f t="shared" si="22"/>
        <v>271</v>
      </c>
      <c r="Q303">
        <f t="shared" si="23"/>
        <v>0</v>
      </c>
      <c r="R303">
        <f t="shared" si="24"/>
        <v>0</v>
      </c>
    </row>
    <row r="304" spans="1:18" x14ac:dyDescent="0.25">
      <c r="A304" t="s">
        <v>312</v>
      </c>
      <c r="B304" t="s">
        <v>98</v>
      </c>
      <c r="C304" t="s">
        <v>92</v>
      </c>
      <c r="D304" t="s">
        <v>539</v>
      </c>
      <c r="E304">
        <v>14</v>
      </c>
      <c r="F304">
        <v>0</v>
      </c>
      <c r="G304" s="16">
        <v>0</v>
      </c>
      <c r="H304">
        <v>218</v>
      </c>
      <c r="I304" s="16">
        <v>0.21759999999999999</v>
      </c>
      <c r="J304">
        <v>65</v>
      </c>
      <c r="K304" s="16">
        <v>0.14349999999999999</v>
      </c>
      <c r="M304" t="s">
        <v>312</v>
      </c>
      <c r="N304" t="str">
        <f t="shared" si="20"/>
        <v>DE</v>
      </c>
      <c r="O304">
        <f t="shared" si="21"/>
        <v>1</v>
      </c>
      <c r="P304">
        <f t="shared" si="22"/>
        <v>0</v>
      </c>
      <c r="Q304">
        <f t="shared" si="23"/>
        <v>6</v>
      </c>
      <c r="R304">
        <f t="shared" si="24"/>
        <v>0</v>
      </c>
    </row>
    <row r="305" spans="1:18" x14ac:dyDescent="0.25">
      <c r="A305" t="s">
        <v>256</v>
      </c>
      <c r="B305" t="s">
        <v>70</v>
      </c>
      <c r="C305" t="s">
        <v>191</v>
      </c>
      <c r="D305" t="s">
        <v>2</v>
      </c>
      <c r="E305">
        <v>16</v>
      </c>
      <c r="F305">
        <v>454</v>
      </c>
      <c r="G305" s="16">
        <v>0.42470000000000002</v>
      </c>
      <c r="H305">
        <v>0</v>
      </c>
      <c r="I305" s="16">
        <v>0</v>
      </c>
      <c r="J305">
        <v>132</v>
      </c>
      <c r="K305" s="16">
        <v>0.29010000000000002</v>
      </c>
      <c r="M305" t="s">
        <v>256</v>
      </c>
    </row>
    <row r="306" spans="1:18" x14ac:dyDescent="0.25">
      <c r="A306" t="s">
        <v>294</v>
      </c>
      <c r="B306" t="s">
        <v>45</v>
      </c>
      <c r="C306" t="s">
        <v>194</v>
      </c>
      <c r="D306" t="s">
        <v>545</v>
      </c>
      <c r="E306">
        <v>5</v>
      </c>
      <c r="F306">
        <v>24</v>
      </c>
      <c r="G306" s="16">
        <v>2.23E-2</v>
      </c>
      <c r="H306">
        <v>0</v>
      </c>
      <c r="I306" s="16">
        <v>0</v>
      </c>
      <c r="J306">
        <v>8</v>
      </c>
      <c r="K306" s="16">
        <v>1.7399999999999999E-2</v>
      </c>
      <c r="M306" t="s">
        <v>294</v>
      </c>
      <c r="N306" t="str">
        <f t="shared" si="20"/>
        <v>G</v>
      </c>
      <c r="O306">
        <f t="shared" si="21"/>
        <v>16</v>
      </c>
      <c r="P306">
        <f t="shared" si="22"/>
        <v>1029</v>
      </c>
      <c r="Q306">
        <f t="shared" si="23"/>
        <v>0</v>
      </c>
      <c r="R306">
        <f t="shared" si="24"/>
        <v>57</v>
      </c>
    </row>
    <row r="307" spans="1:18" x14ac:dyDescent="0.25">
      <c r="C307" t="s">
        <v>213</v>
      </c>
      <c r="D307" t="s">
        <v>13</v>
      </c>
      <c r="E307">
        <v>15</v>
      </c>
      <c r="F307">
        <v>375</v>
      </c>
      <c r="G307" s="16">
        <v>0.35549999999999998</v>
      </c>
      <c r="H307">
        <v>0</v>
      </c>
      <c r="I307" s="16">
        <v>0</v>
      </c>
      <c r="J307">
        <v>155</v>
      </c>
      <c r="K307" s="16">
        <v>0.34989999999999999</v>
      </c>
    </row>
    <row r="308" spans="1:18" x14ac:dyDescent="0.25">
      <c r="C308" t="s">
        <v>636</v>
      </c>
      <c r="D308" t="s">
        <v>55</v>
      </c>
      <c r="E308">
        <v>2</v>
      </c>
      <c r="F308">
        <v>155</v>
      </c>
      <c r="G308" s="16">
        <v>0.13669999999999999</v>
      </c>
      <c r="H308">
        <v>0</v>
      </c>
      <c r="I308" s="16">
        <v>0</v>
      </c>
      <c r="J308">
        <v>0</v>
      </c>
      <c r="K308" s="16">
        <v>0</v>
      </c>
    </row>
    <row r="309" spans="1:18" x14ac:dyDescent="0.25">
      <c r="C309" t="s">
        <v>636</v>
      </c>
      <c r="D309" t="s">
        <v>55</v>
      </c>
      <c r="E309">
        <v>6</v>
      </c>
      <c r="F309">
        <v>265</v>
      </c>
      <c r="G309" s="16">
        <v>0.22359999999999999</v>
      </c>
      <c r="H309">
        <v>0</v>
      </c>
      <c r="I309" s="16">
        <v>0</v>
      </c>
      <c r="J309">
        <v>0</v>
      </c>
      <c r="K309" s="16">
        <v>0</v>
      </c>
    </row>
    <row r="310" spans="1:18" x14ac:dyDescent="0.25">
      <c r="C310" t="s">
        <v>372</v>
      </c>
      <c r="D310" t="s">
        <v>540</v>
      </c>
      <c r="E310">
        <v>12</v>
      </c>
      <c r="F310">
        <v>0</v>
      </c>
      <c r="G310" s="16">
        <v>0</v>
      </c>
      <c r="H310">
        <v>667</v>
      </c>
      <c r="I310" s="16">
        <v>0.60140000000000005</v>
      </c>
      <c r="J310">
        <v>57</v>
      </c>
      <c r="K310" s="16">
        <v>0.1278</v>
      </c>
    </row>
    <row r="311" spans="1:18" x14ac:dyDescent="0.25">
      <c r="C311" t="s">
        <v>421</v>
      </c>
      <c r="D311" t="s">
        <v>2</v>
      </c>
      <c r="E311">
        <v>13</v>
      </c>
      <c r="F311">
        <v>715</v>
      </c>
      <c r="G311" s="16">
        <v>0.66510000000000002</v>
      </c>
      <c r="H311">
        <v>3</v>
      </c>
      <c r="I311" s="16">
        <v>2.8E-3</v>
      </c>
      <c r="J311">
        <v>1</v>
      </c>
      <c r="K311" s="16">
        <v>2.2000000000000001E-3</v>
      </c>
    </row>
    <row r="312" spans="1:18" x14ac:dyDescent="0.25">
      <c r="C312" t="s">
        <v>115</v>
      </c>
      <c r="D312" t="s">
        <v>98</v>
      </c>
      <c r="E312">
        <v>13</v>
      </c>
      <c r="F312">
        <v>0</v>
      </c>
      <c r="G312" s="16">
        <v>0</v>
      </c>
      <c r="H312">
        <v>129</v>
      </c>
      <c r="I312" s="16">
        <v>0.1202</v>
      </c>
      <c r="J312">
        <v>209</v>
      </c>
      <c r="K312" s="16">
        <v>0.47610000000000002</v>
      </c>
    </row>
    <row r="313" spans="1:18" x14ac:dyDescent="0.25">
      <c r="C313" t="s">
        <v>209</v>
      </c>
      <c r="D313" t="s">
        <v>542</v>
      </c>
      <c r="E313">
        <v>10</v>
      </c>
      <c r="F313">
        <v>592</v>
      </c>
      <c r="G313" s="16">
        <v>0.55069999999999997</v>
      </c>
      <c r="H313">
        <v>0</v>
      </c>
      <c r="I313" s="16">
        <v>0</v>
      </c>
      <c r="J313">
        <v>39</v>
      </c>
      <c r="K313" s="16">
        <v>8.4599999999999995E-2</v>
      </c>
    </row>
    <row r="314" spans="1:18" x14ac:dyDescent="0.25">
      <c r="C314" t="s">
        <v>386</v>
      </c>
      <c r="D314" t="s">
        <v>754</v>
      </c>
      <c r="E314">
        <v>5</v>
      </c>
      <c r="F314">
        <v>0</v>
      </c>
      <c r="G314" s="16">
        <v>0</v>
      </c>
      <c r="H314">
        <v>65</v>
      </c>
      <c r="I314" s="16">
        <v>6.0600000000000001E-2</v>
      </c>
      <c r="J314">
        <v>2</v>
      </c>
      <c r="K314" s="16">
        <v>4.5999999999999999E-3</v>
      </c>
    </row>
    <row r="315" spans="1:18" x14ac:dyDescent="0.25">
      <c r="C315" t="s">
        <v>590</v>
      </c>
      <c r="D315" t="s">
        <v>16</v>
      </c>
      <c r="E315">
        <v>5</v>
      </c>
      <c r="F315">
        <v>10</v>
      </c>
      <c r="G315" s="16">
        <v>9.1000000000000004E-3</v>
      </c>
      <c r="H315">
        <v>0</v>
      </c>
      <c r="I315" s="16">
        <v>0</v>
      </c>
      <c r="J315">
        <v>76</v>
      </c>
      <c r="K315" s="16">
        <v>0.17430000000000001</v>
      </c>
    </row>
    <row r="316" spans="1:18" x14ac:dyDescent="0.25">
      <c r="C316" t="s">
        <v>590</v>
      </c>
      <c r="D316" t="s">
        <v>16</v>
      </c>
      <c r="E316">
        <v>6</v>
      </c>
      <c r="F316">
        <v>253</v>
      </c>
      <c r="G316" s="16">
        <v>0.25019999999999998</v>
      </c>
      <c r="H316">
        <v>0</v>
      </c>
      <c r="I316" s="16">
        <v>0</v>
      </c>
      <c r="J316">
        <v>0</v>
      </c>
      <c r="K316" s="16">
        <v>0</v>
      </c>
    </row>
    <row r="317" spans="1:18" x14ac:dyDescent="0.25">
      <c r="C317" t="s">
        <v>677</v>
      </c>
      <c r="D317" t="s">
        <v>10</v>
      </c>
      <c r="E317">
        <v>1</v>
      </c>
      <c r="F317">
        <v>0</v>
      </c>
      <c r="G317" s="16">
        <v>0</v>
      </c>
      <c r="H317">
        <v>0</v>
      </c>
      <c r="I317" s="16">
        <v>0</v>
      </c>
      <c r="J317">
        <v>13</v>
      </c>
      <c r="K317" s="16">
        <v>2.7E-2</v>
      </c>
    </row>
    <row r="318" spans="1:18" x14ac:dyDescent="0.25">
      <c r="C318" t="s">
        <v>677</v>
      </c>
      <c r="D318" t="s">
        <v>10</v>
      </c>
      <c r="E318">
        <v>1</v>
      </c>
      <c r="F318">
        <v>0</v>
      </c>
      <c r="G318" s="16">
        <v>0</v>
      </c>
      <c r="H318">
        <v>7</v>
      </c>
      <c r="I318" s="16">
        <v>6.4999999999999997E-3</v>
      </c>
      <c r="J318">
        <v>2</v>
      </c>
      <c r="K318" s="16">
        <v>4.5999999999999999E-3</v>
      </c>
    </row>
    <row r="319" spans="1:18" x14ac:dyDescent="0.25">
      <c r="C319" t="s">
        <v>404</v>
      </c>
      <c r="D319" t="s">
        <v>98</v>
      </c>
      <c r="E319">
        <v>14</v>
      </c>
      <c r="F319">
        <v>0</v>
      </c>
      <c r="G319" s="16">
        <v>0</v>
      </c>
      <c r="H319">
        <v>873</v>
      </c>
      <c r="I319" s="16">
        <v>0.78720000000000001</v>
      </c>
      <c r="J319">
        <v>118</v>
      </c>
      <c r="K319" s="16">
        <v>0.2646</v>
      </c>
    </row>
    <row r="320" spans="1:18" x14ac:dyDescent="0.25">
      <c r="C320" t="s">
        <v>700</v>
      </c>
      <c r="D320" t="s">
        <v>539</v>
      </c>
      <c r="E320">
        <v>4</v>
      </c>
      <c r="F320">
        <v>0</v>
      </c>
      <c r="G320" s="16">
        <v>0</v>
      </c>
      <c r="H320">
        <v>26</v>
      </c>
      <c r="I320" s="16">
        <v>2.3900000000000001E-2</v>
      </c>
      <c r="J320">
        <v>27</v>
      </c>
      <c r="K320" s="16">
        <v>5.8599999999999999E-2</v>
      </c>
    </row>
    <row r="321" spans="3:11" x14ac:dyDescent="0.25">
      <c r="C321" t="s">
        <v>700</v>
      </c>
      <c r="D321" t="s">
        <v>539</v>
      </c>
      <c r="E321">
        <v>6</v>
      </c>
      <c r="F321">
        <v>0</v>
      </c>
      <c r="G321" s="16">
        <v>0</v>
      </c>
      <c r="H321">
        <v>32</v>
      </c>
      <c r="I321" s="16">
        <v>3.0499999999999999E-2</v>
      </c>
      <c r="J321">
        <v>22</v>
      </c>
      <c r="K321" s="16">
        <v>4.6300000000000001E-2</v>
      </c>
    </row>
    <row r="322" spans="3:11" x14ac:dyDescent="0.25">
      <c r="C322" t="s">
        <v>202</v>
      </c>
      <c r="D322" t="s">
        <v>98</v>
      </c>
      <c r="E322">
        <v>14</v>
      </c>
      <c r="F322">
        <v>0</v>
      </c>
      <c r="G322" s="16">
        <v>0</v>
      </c>
      <c r="H322">
        <v>326</v>
      </c>
      <c r="I322" s="16">
        <v>0.26850000000000002</v>
      </c>
      <c r="J322">
        <v>98</v>
      </c>
      <c r="K322" s="16">
        <v>0.19600000000000001</v>
      </c>
    </row>
    <row r="323" spans="3:11" x14ac:dyDescent="0.25">
      <c r="C323" t="s">
        <v>271</v>
      </c>
      <c r="D323" t="s">
        <v>542</v>
      </c>
      <c r="E323">
        <v>15</v>
      </c>
      <c r="F323">
        <v>908</v>
      </c>
      <c r="G323" s="16">
        <v>0.87809999999999999</v>
      </c>
      <c r="H323">
        <v>0</v>
      </c>
      <c r="I323" s="16">
        <v>0</v>
      </c>
      <c r="J323">
        <v>13</v>
      </c>
      <c r="K323" s="16">
        <v>2.9000000000000001E-2</v>
      </c>
    </row>
    <row r="324" spans="3:11" x14ac:dyDescent="0.25">
      <c r="C324" t="s">
        <v>64</v>
      </c>
      <c r="D324" t="s">
        <v>55</v>
      </c>
      <c r="E324">
        <v>16</v>
      </c>
      <c r="F324">
        <v>992</v>
      </c>
      <c r="G324" s="16">
        <v>0.97250000000000003</v>
      </c>
      <c r="H324">
        <v>0</v>
      </c>
      <c r="I324" s="16">
        <v>0</v>
      </c>
      <c r="J324">
        <v>0</v>
      </c>
      <c r="K324" s="16">
        <v>0</v>
      </c>
    </row>
    <row r="325" spans="3:11" x14ac:dyDescent="0.25">
      <c r="C325" t="s">
        <v>381</v>
      </c>
      <c r="D325" t="s">
        <v>540</v>
      </c>
      <c r="E325">
        <v>14</v>
      </c>
      <c r="F325">
        <v>0</v>
      </c>
      <c r="G325" s="16">
        <v>0</v>
      </c>
      <c r="H325">
        <v>997</v>
      </c>
      <c r="I325" s="16">
        <v>0.85729999999999995</v>
      </c>
      <c r="J325">
        <v>61</v>
      </c>
      <c r="K325" s="16">
        <v>0.1235</v>
      </c>
    </row>
    <row r="326" spans="3:11" x14ac:dyDescent="0.25">
      <c r="C326" t="s">
        <v>309</v>
      </c>
      <c r="D326" t="s">
        <v>10</v>
      </c>
      <c r="E326">
        <v>5</v>
      </c>
      <c r="F326">
        <v>0</v>
      </c>
      <c r="G326" s="16">
        <v>0</v>
      </c>
      <c r="H326">
        <v>17</v>
      </c>
      <c r="I326" s="16">
        <v>1.6500000000000001E-2</v>
      </c>
      <c r="J326">
        <v>41</v>
      </c>
      <c r="K326" s="16">
        <v>8.9700000000000002E-2</v>
      </c>
    </row>
    <row r="327" spans="3:11" x14ac:dyDescent="0.25">
      <c r="C327" t="s">
        <v>309</v>
      </c>
      <c r="D327" t="s">
        <v>10</v>
      </c>
      <c r="E327">
        <v>3</v>
      </c>
      <c r="F327">
        <v>0</v>
      </c>
      <c r="G327" s="16">
        <v>0</v>
      </c>
      <c r="H327">
        <v>114</v>
      </c>
      <c r="I327" s="16">
        <v>0.108</v>
      </c>
      <c r="J327">
        <v>16</v>
      </c>
      <c r="K327" s="16">
        <v>3.6499999999999998E-2</v>
      </c>
    </row>
    <row r="328" spans="3:11" x14ac:dyDescent="0.25">
      <c r="C328" t="s">
        <v>425</v>
      </c>
      <c r="D328" t="s">
        <v>16</v>
      </c>
      <c r="E328">
        <v>6</v>
      </c>
      <c r="F328">
        <v>97</v>
      </c>
      <c r="G328" s="16">
        <v>8.5500000000000007E-2</v>
      </c>
      <c r="H328">
        <v>0</v>
      </c>
      <c r="I328" s="16">
        <v>0</v>
      </c>
      <c r="J328">
        <v>0</v>
      </c>
      <c r="K328" s="16">
        <v>0</v>
      </c>
    </row>
    <row r="329" spans="3:11" x14ac:dyDescent="0.25">
      <c r="C329" t="s">
        <v>425</v>
      </c>
      <c r="D329" t="s">
        <v>16</v>
      </c>
      <c r="E329">
        <v>2</v>
      </c>
      <c r="F329">
        <v>26</v>
      </c>
      <c r="G329" s="16">
        <v>2.5100000000000001E-2</v>
      </c>
      <c r="H329">
        <v>0</v>
      </c>
      <c r="I329" s="16">
        <v>0</v>
      </c>
      <c r="J329">
        <v>8</v>
      </c>
      <c r="K329" s="16">
        <v>1.7899999999999999E-2</v>
      </c>
    </row>
    <row r="330" spans="3:11" x14ac:dyDescent="0.25">
      <c r="C330" t="s">
        <v>71</v>
      </c>
      <c r="D330" t="s">
        <v>26</v>
      </c>
      <c r="E330">
        <v>12</v>
      </c>
      <c r="F330">
        <v>0</v>
      </c>
      <c r="G330" s="16">
        <v>0</v>
      </c>
      <c r="H330">
        <v>65</v>
      </c>
      <c r="I330" s="16">
        <v>6.1600000000000002E-2</v>
      </c>
      <c r="J330">
        <v>267</v>
      </c>
      <c r="K330" s="16">
        <v>0.56569999999999998</v>
      </c>
    </row>
    <row r="331" spans="3:11" x14ac:dyDescent="0.25">
      <c r="C331" t="s">
        <v>654</v>
      </c>
      <c r="D331" t="s">
        <v>208</v>
      </c>
      <c r="E331">
        <v>11</v>
      </c>
      <c r="F331">
        <v>0</v>
      </c>
      <c r="G331" s="16">
        <v>0</v>
      </c>
      <c r="H331">
        <v>0</v>
      </c>
      <c r="I331" s="16">
        <v>0</v>
      </c>
      <c r="J331">
        <v>98</v>
      </c>
      <c r="K331" s="16">
        <v>0.21440000000000001</v>
      </c>
    </row>
    <row r="332" spans="3:11" x14ac:dyDescent="0.25">
      <c r="C332" t="s">
        <v>654</v>
      </c>
      <c r="D332" t="s">
        <v>208</v>
      </c>
      <c r="E332">
        <v>3</v>
      </c>
      <c r="F332">
        <v>0</v>
      </c>
      <c r="G332" s="16">
        <v>0</v>
      </c>
      <c r="H332">
        <v>0</v>
      </c>
      <c r="I332" s="16">
        <v>0</v>
      </c>
      <c r="J332">
        <v>31</v>
      </c>
      <c r="K332" s="16">
        <v>6.4399999999999999E-2</v>
      </c>
    </row>
    <row r="333" spans="3:11" x14ac:dyDescent="0.25">
      <c r="C333" t="s">
        <v>239</v>
      </c>
      <c r="D333" t="s">
        <v>70</v>
      </c>
      <c r="E333">
        <v>15</v>
      </c>
      <c r="F333">
        <v>0</v>
      </c>
      <c r="G333" s="16">
        <v>0</v>
      </c>
      <c r="H333">
        <v>531</v>
      </c>
      <c r="I333" s="16">
        <v>0.50280000000000002</v>
      </c>
      <c r="J333">
        <v>2</v>
      </c>
      <c r="K333" s="16">
        <v>4.1999999999999997E-3</v>
      </c>
    </row>
    <row r="334" spans="3:11" x14ac:dyDescent="0.25">
      <c r="C334" t="s">
        <v>407</v>
      </c>
      <c r="D334" t="s">
        <v>545</v>
      </c>
      <c r="E334">
        <v>16</v>
      </c>
      <c r="F334">
        <v>1074</v>
      </c>
      <c r="G334" s="16">
        <v>0.97460000000000002</v>
      </c>
      <c r="H334">
        <v>0</v>
      </c>
      <c r="I334" s="16">
        <v>0</v>
      </c>
      <c r="J334">
        <v>96</v>
      </c>
      <c r="K334" s="16">
        <v>0.20169999999999999</v>
      </c>
    </row>
    <row r="335" spans="3:11" x14ac:dyDescent="0.25">
      <c r="C335" t="s">
        <v>694</v>
      </c>
      <c r="D335" t="s">
        <v>16</v>
      </c>
      <c r="E335">
        <v>1</v>
      </c>
      <c r="F335">
        <v>3</v>
      </c>
      <c r="G335" s="16">
        <v>2.7000000000000001E-3</v>
      </c>
      <c r="H335">
        <v>0</v>
      </c>
      <c r="I335" s="16">
        <v>0</v>
      </c>
      <c r="J335">
        <v>1</v>
      </c>
      <c r="K335" s="16">
        <v>2E-3</v>
      </c>
    </row>
    <row r="336" spans="3:11" x14ac:dyDescent="0.25">
      <c r="C336" t="s">
        <v>694</v>
      </c>
      <c r="D336" t="s">
        <v>16</v>
      </c>
      <c r="E336">
        <v>2</v>
      </c>
      <c r="F336">
        <v>54</v>
      </c>
      <c r="G336" s="16">
        <v>4.6600000000000003E-2</v>
      </c>
      <c r="H336">
        <v>0</v>
      </c>
      <c r="I336" s="16">
        <v>0</v>
      </c>
      <c r="J336">
        <v>11</v>
      </c>
      <c r="K336" s="16">
        <v>2.3599999999999999E-2</v>
      </c>
    </row>
    <row r="337" spans="3:11" x14ac:dyDescent="0.25">
      <c r="C337" t="s">
        <v>694</v>
      </c>
      <c r="D337" t="s">
        <v>16</v>
      </c>
      <c r="E337">
        <v>4</v>
      </c>
      <c r="F337">
        <v>60</v>
      </c>
      <c r="G337" s="16">
        <v>5.9299999999999999E-2</v>
      </c>
      <c r="H337">
        <v>0</v>
      </c>
      <c r="I337" s="16">
        <v>0</v>
      </c>
      <c r="J337">
        <v>10</v>
      </c>
      <c r="K337" s="16">
        <v>2.23E-2</v>
      </c>
    </row>
    <row r="338" spans="3:11" x14ac:dyDescent="0.25">
      <c r="C338" t="s">
        <v>393</v>
      </c>
      <c r="D338" t="s">
        <v>201</v>
      </c>
      <c r="E338">
        <v>14</v>
      </c>
      <c r="F338">
        <v>949</v>
      </c>
      <c r="G338" s="16">
        <v>0.87949999999999995</v>
      </c>
      <c r="H338">
        <v>0</v>
      </c>
      <c r="I338" s="16">
        <v>0</v>
      </c>
      <c r="J338">
        <v>53</v>
      </c>
      <c r="K338" s="16">
        <v>0.11600000000000001</v>
      </c>
    </row>
    <row r="339" spans="3:11" x14ac:dyDescent="0.25">
      <c r="C339" t="s">
        <v>56</v>
      </c>
      <c r="D339" t="s">
        <v>26</v>
      </c>
      <c r="E339">
        <v>16</v>
      </c>
      <c r="F339">
        <v>0</v>
      </c>
      <c r="G339" s="16">
        <v>0</v>
      </c>
      <c r="H339">
        <v>222</v>
      </c>
      <c r="I339" s="16">
        <v>0.20180000000000001</v>
      </c>
      <c r="J339">
        <v>196</v>
      </c>
      <c r="K339" s="16">
        <v>0.4118</v>
      </c>
    </row>
    <row r="340" spans="3:11" x14ac:dyDescent="0.25">
      <c r="C340" t="s">
        <v>295</v>
      </c>
      <c r="D340" t="s">
        <v>16</v>
      </c>
      <c r="E340">
        <v>13</v>
      </c>
      <c r="F340">
        <v>185</v>
      </c>
      <c r="G340" s="16">
        <v>0.19289999999999999</v>
      </c>
      <c r="H340">
        <v>0</v>
      </c>
      <c r="I340" s="16">
        <v>0</v>
      </c>
      <c r="J340">
        <v>0</v>
      </c>
      <c r="K340" s="16">
        <v>0</v>
      </c>
    </row>
    <row r="341" spans="3:11" x14ac:dyDescent="0.25">
      <c r="C341" t="s">
        <v>320</v>
      </c>
      <c r="D341" t="s">
        <v>540</v>
      </c>
      <c r="E341">
        <v>16</v>
      </c>
      <c r="F341">
        <v>0</v>
      </c>
      <c r="G341" s="16">
        <v>0</v>
      </c>
      <c r="H341">
        <v>671</v>
      </c>
      <c r="I341" s="16">
        <v>0.63419999999999999</v>
      </c>
      <c r="J341">
        <v>220</v>
      </c>
      <c r="K341" s="16">
        <v>0.48349999999999999</v>
      </c>
    </row>
    <row r="342" spans="3:11" x14ac:dyDescent="0.25">
      <c r="C342" t="s">
        <v>349</v>
      </c>
      <c r="D342" t="s">
        <v>540</v>
      </c>
      <c r="E342">
        <v>15</v>
      </c>
      <c r="F342">
        <v>0</v>
      </c>
      <c r="G342" s="16">
        <v>0</v>
      </c>
      <c r="H342">
        <v>79</v>
      </c>
      <c r="I342" s="16">
        <v>7.5300000000000006E-2</v>
      </c>
      <c r="J342">
        <v>301</v>
      </c>
      <c r="K342" s="16">
        <v>0.63370000000000004</v>
      </c>
    </row>
    <row r="343" spans="3:11" x14ac:dyDescent="0.25">
      <c r="C343" t="s">
        <v>85</v>
      </c>
      <c r="D343" t="s">
        <v>13</v>
      </c>
      <c r="E343">
        <v>16</v>
      </c>
      <c r="F343">
        <v>63</v>
      </c>
      <c r="G343" s="16">
        <v>5.45E-2</v>
      </c>
      <c r="H343">
        <v>0</v>
      </c>
      <c r="I343" s="16">
        <v>0</v>
      </c>
      <c r="J343">
        <v>420</v>
      </c>
      <c r="K343" s="16">
        <v>0.84</v>
      </c>
    </row>
    <row r="344" spans="3:11" x14ac:dyDescent="0.25">
      <c r="C344" t="s">
        <v>324</v>
      </c>
      <c r="D344" t="s">
        <v>13</v>
      </c>
      <c r="E344">
        <v>16</v>
      </c>
      <c r="F344">
        <v>179</v>
      </c>
      <c r="G344" s="16">
        <v>0.1623</v>
      </c>
      <c r="H344">
        <v>0</v>
      </c>
      <c r="I344" s="16">
        <v>0</v>
      </c>
      <c r="J344">
        <v>190</v>
      </c>
      <c r="K344" s="16">
        <v>0.40949999999999998</v>
      </c>
    </row>
    <row r="345" spans="3:11" x14ac:dyDescent="0.25">
      <c r="C345" t="s">
        <v>615</v>
      </c>
      <c r="D345" t="s">
        <v>10</v>
      </c>
      <c r="E345">
        <v>11</v>
      </c>
      <c r="F345">
        <v>0</v>
      </c>
      <c r="G345" s="16">
        <v>0</v>
      </c>
      <c r="H345">
        <v>306</v>
      </c>
      <c r="I345" s="16">
        <v>0.2898</v>
      </c>
      <c r="J345">
        <v>153</v>
      </c>
      <c r="K345" s="16">
        <v>0.3493</v>
      </c>
    </row>
    <row r="346" spans="3:11" x14ac:dyDescent="0.25">
      <c r="C346" t="s">
        <v>615</v>
      </c>
      <c r="D346" t="s">
        <v>10</v>
      </c>
      <c r="E346">
        <v>2</v>
      </c>
      <c r="F346">
        <v>0</v>
      </c>
      <c r="G346" s="16">
        <v>0</v>
      </c>
      <c r="H346">
        <v>1</v>
      </c>
      <c r="I346" s="16">
        <v>8.9999999999999998E-4</v>
      </c>
      <c r="J346">
        <v>10</v>
      </c>
      <c r="K346" s="16">
        <v>2.18E-2</v>
      </c>
    </row>
    <row r="347" spans="3:11" x14ac:dyDescent="0.25">
      <c r="C347" t="s">
        <v>733</v>
      </c>
      <c r="D347" t="s">
        <v>542</v>
      </c>
      <c r="E347">
        <v>3</v>
      </c>
      <c r="F347">
        <v>6</v>
      </c>
      <c r="G347" s="16">
        <v>5.3E-3</v>
      </c>
      <c r="H347">
        <v>0</v>
      </c>
      <c r="I347" s="16">
        <v>0</v>
      </c>
      <c r="J347">
        <v>16</v>
      </c>
      <c r="K347" s="16">
        <v>3.8899999999999997E-2</v>
      </c>
    </row>
    <row r="348" spans="3:11" x14ac:dyDescent="0.25">
      <c r="C348" t="s">
        <v>733</v>
      </c>
      <c r="D348" t="s">
        <v>542</v>
      </c>
      <c r="E348">
        <v>11</v>
      </c>
      <c r="F348">
        <v>138</v>
      </c>
      <c r="G348" s="16">
        <v>0.12529999999999999</v>
      </c>
      <c r="H348">
        <v>0</v>
      </c>
      <c r="I348" s="16">
        <v>0</v>
      </c>
      <c r="J348">
        <v>9</v>
      </c>
      <c r="K348" s="16">
        <v>1.9199999999999998E-2</v>
      </c>
    </row>
    <row r="349" spans="3:11" x14ac:dyDescent="0.25">
      <c r="C349" t="s">
        <v>384</v>
      </c>
      <c r="D349" t="s">
        <v>98</v>
      </c>
      <c r="E349">
        <v>1</v>
      </c>
      <c r="F349">
        <v>0</v>
      </c>
      <c r="G349" s="16">
        <v>0</v>
      </c>
      <c r="H349">
        <v>0</v>
      </c>
      <c r="I349" s="16">
        <v>0</v>
      </c>
      <c r="J349">
        <v>15</v>
      </c>
      <c r="K349" s="16">
        <v>3.6499999999999998E-2</v>
      </c>
    </row>
    <row r="350" spans="3:11" x14ac:dyDescent="0.25">
      <c r="C350" t="s">
        <v>710</v>
      </c>
      <c r="D350" t="s">
        <v>13</v>
      </c>
      <c r="E350">
        <v>9</v>
      </c>
      <c r="F350">
        <v>291</v>
      </c>
      <c r="G350" s="16">
        <v>0.26429999999999998</v>
      </c>
      <c r="H350">
        <v>0</v>
      </c>
      <c r="I350" s="16">
        <v>0</v>
      </c>
      <c r="J350">
        <v>0</v>
      </c>
      <c r="K350" s="16">
        <v>0</v>
      </c>
    </row>
    <row r="351" spans="3:11" x14ac:dyDescent="0.25">
      <c r="C351" t="s">
        <v>710</v>
      </c>
      <c r="D351" t="s">
        <v>13</v>
      </c>
      <c r="E351">
        <v>6</v>
      </c>
      <c r="F351">
        <v>327</v>
      </c>
      <c r="G351" s="16">
        <v>0.32340000000000002</v>
      </c>
      <c r="H351">
        <v>0</v>
      </c>
      <c r="I351" s="16">
        <v>0</v>
      </c>
      <c r="J351">
        <v>0</v>
      </c>
      <c r="K351" s="16">
        <v>0</v>
      </c>
    </row>
    <row r="352" spans="3:11" x14ac:dyDescent="0.25">
      <c r="C352" t="s">
        <v>244</v>
      </c>
      <c r="D352" t="s">
        <v>542</v>
      </c>
      <c r="E352">
        <v>10</v>
      </c>
      <c r="F352">
        <v>170</v>
      </c>
      <c r="G352" s="16">
        <v>0.1532</v>
      </c>
      <c r="H352">
        <v>0</v>
      </c>
      <c r="I352" s="16">
        <v>0</v>
      </c>
      <c r="J352">
        <v>49</v>
      </c>
      <c r="K352" s="16">
        <v>0.1032</v>
      </c>
    </row>
    <row r="353" spans="3:11" x14ac:dyDescent="0.25">
      <c r="C353" t="s">
        <v>357</v>
      </c>
      <c r="D353" t="s">
        <v>201</v>
      </c>
      <c r="E353">
        <v>15</v>
      </c>
      <c r="F353">
        <v>1017</v>
      </c>
      <c r="G353" s="16">
        <v>0.91290000000000004</v>
      </c>
      <c r="H353">
        <v>0</v>
      </c>
      <c r="I353" s="16">
        <v>0</v>
      </c>
      <c r="J353">
        <v>4</v>
      </c>
      <c r="K353" s="16">
        <v>8.0000000000000002E-3</v>
      </c>
    </row>
    <row r="354" spans="3:11" x14ac:dyDescent="0.25">
      <c r="C354" t="s">
        <v>96</v>
      </c>
      <c r="D354" t="s">
        <v>98</v>
      </c>
      <c r="E354">
        <v>12</v>
      </c>
      <c r="F354">
        <v>0</v>
      </c>
      <c r="G354" s="16">
        <v>0</v>
      </c>
      <c r="H354">
        <v>134</v>
      </c>
      <c r="I354" s="16">
        <v>0.1235</v>
      </c>
      <c r="J354">
        <v>100</v>
      </c>
      <c r="K354" s="16">
        <v>0.22570000000000001</v>
      </c>
    </row>
    <row r="355" spans="3:11" x14ac:dyDescent="0.25">
      <c r="C355" t="s">
        <v>392</v>
      </c>
      <c r="D355" t="s">
        <v>98</v>
      </c>
      <c r="E355">
        <v>13</v>
      </c>
      <c r="F355">
        <v>0</v>
      </c>
      <c r="G355" s="16">
        <v>0</v>
      </c>
      <c r="H355">
        <v>418</v>
      </c>
      <c r="I355" s="16">
        <v>0.40500000000000003</v>
      </c>
      <c r="J355">
        <v>71</v>
      </c>
      <c r="K355" s="16">
        <v>0.15540000000000001</v>
      </c>
    </row>
    <row r="356" spans="3:11" x14ac:dyDescent="0.25">
      <c r="C356" t="s">
        <v>382</v>
      </c>
      <c r="D356" t="s">
        <v>2</v>
      </c>
      <c r="E356">
        <v>15</v>
      </c>
      <c r="F356">
        <v>780</v>
      </c>
      <c r="G356" s="16">
        <v>0.67359999999999998</v>
      </c>
      <c r="H356">
        <v>0</v>
      </c>
      <c r="I356" s="16">
        <v>0</v>
      </c>
      <c r="J356">
        <v>74</v>
      </c>
      <c r="K356" s="16">
        <v>0.1585</v>
      </c>
    </row>
    <row r="357" spans="3:11" x14ac:dyDescent="0.25">
      <c r="C357" t="s">
        <v>390</v>
      </c>
      <c r="D357" t="s">
        <v>545</v>
      </c>
      <c r="E357">
        <v>11</v>
      </c>
      <c r="F357">
        <v>628</v>
      </c>
      <c r="G357" s="16">
        <v>0.53</v>
      </c>
      <c r="H357">
        <v>0</v>
      </c>
      <c r="I357" s="16">
        <v>0</v>
      </c>
      <c r="J357">
        <v>37</v>
      </c>
      <c r="K357" s="16">
        <v>7.7899999999999997E-2</v>
      </c>
    </row>
    <row r="358" spans="3:11" x14ac:dyDescent="0.25">
      <c r="C358" t="s">
        <v>174</v>
      </c>
      <c r="D358" t="s">
        <v>759</v>
      </c>
      <c r="E358">
        <v>16</v>
      </c>
      <c r="F358">
        <v>406</v>
      </c>
      <c r="G358" s="16">
        <v>0.4052</v>
      </c>
      <c r="H358">
        <v>0</v>
      </c>
      <c r="I358" s="16">
        <v>0</v>
      </c>
      <c r="J358">
        <v>82</v>
      </c>
      <c r="K358" s="16">
        <v>0.18390000000000001</v>
      </c>
    </row>
    <row r="359" spans="3:11" x14ac:dyDescent="0.25">
      <c r="C359" t="s">
        <v>527</v>
      </c>
      <c r="D359" t="s">
        <v>543</v>
      </c>
      <c r="E359">
        <v>2</v>
      </c>
      <c r="F359">
        <v>0</v>
      </c>
      <c r="G359" s="16">
        <v>0</v>
      </c>
      <c r="H359">
        <v>0</v>
      </c>
      <c r="I359" s="16">
        <v>0</v>
      </c>
      <c r="J359">
        <v>4</v>
      </c>
      <c r="K359" s="16">
        <v>8.6E-3</v>
      </c>
    </row>
    <row r="360" spans="3:11" x14ac:dyDescent="0.25">
      <c r="C360" t="s">
        <v>527</v>
      </c>
      <c r="D360" t="s">
        <v>543</v>
      </c>
      <c r="E360">
        <v>6</v>
      </c>
      <c r="F360">
        <v>0</v>
      </c>
      <c r="G360" s="16">
        <v>0</v>
      </c>
      <c r="H360">
        <v>0</v>
      </c>
      <c r="I360" s="16">
        <v>0</v>
      </c>
      <c r="J360">
        <v>37</v>
      </c>
      <c r="K360" s="16">
        <v>7.9200000000000007E-2</v>
      </c>
    </row>
    <row r="361" spans="3:11" x14ac:dyDescent="0.25">
      <c r="C361" t="s">
        <v>306</v>
      </c>
      <c r="D361" t="s">
        <v>55</v>
      </c>
      <c r="E361">
        <v>7</v>
      </c>
      <c r="F361">
        <v>271</v>
      </c>
      <c r="G361" s="16">
        <v>0.2621</v>
      </c>
      <c r="H361">
        <v>0</v>
      </c>
      <c r="I361" s="16">
        <v>0</v>
      </c>
      <c r="J361">
        <v>0</v>
      </c>
      <c r="K361" s="16">
        <v>0</v>
      </c>
    </row>
    <row r="362" spans="3:11" x14ac:dyDescent="0.25">
      <c r="C362" t="s">
        <v>312</v>
      </c>
      <c r="D362" t="s">
        <v>98</v>
      </c>
      <c r="E362">
        <v>1</v>
      </c>
      <c r="F362">
        <v>0</v>
      </c>
      <c r="G362" s="16">
        <v>0</v>
      </c>
      <c r="H362">
        <v>6</v>
      </c>
      <c r="I362" s="16">
        <v>5.5999999999999999E-3</v>
      </c>
      <c r="J362">
        <v>0</v>
      </c>
      <c r="K362" s="16">
        <v>0</v>
      </c>
    </row>
    <row r="363" spans="3:11" x14ac:dyDescent="0.25">
      <c r="C363" t="s">
        <v>294</v>
      </c>
      <c r="D363" t="s">
        <v>545</v>
      </c>
      <c r="E363">
        <v>16</v>
      </c>
      <c r="F363">
        <v>1029</v>
      </c>
      <c r="G363" s="16">
        <v>1</v>
      </c>
      <c r="H363">
        <v>0</v>
      </c>
      <c r="I363" s="16">
        <v>0</v>
      </c>
      <c r="J363">
        <v>57</v>
      </c>
      <c r="K363" s="16">
        <v>0.13009999999999999</v>
      </c>
    </row>
  </sheetData>
  <sortState ref="AF1:AF363">
    <sortCondition descending="1" sortBy="cellColor" ref="AF1:AF363" dxfId="15"/>
  </sortState>
  <conditionalFormatting sqref="M1:M2 M307:M1048576">
    <cfRule type="duplicateValues" dxfId="14" priority="4"/>
    <cfRule type="duplicateValues" dxfId="13" priority="5"/>
  </conditionalFormatting>
  <conditionalFormatting sqref="C1:C1048576">
    <cfRule type="duplicateValues" dxfId="12" priority="3"/>
  </conditionalFormatting>
  <conditionalFormatting sqref="AF172:AF1048576">
    <cfRule type="duplicateValues" dxfId="11" priority="2"/>
  </conditionalFormatting>
  <conditionalFormatting sqref="AF1:AF171 M3:M306">
    <cfRule type="duplicateValues" dxfId="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9"/>
  <sheetViews>
    <sheetView topLeftCell="A306" zoomScale="70" zoomScaleNormal="70" workbookViewId="0">
      <selection activeCell="O3" sqref="O3:R306"/>
    </sheetView>
  </sheetViews>
  <sheetFormatPr defaultRowHeight="15" x14ac:dyDescent="0.25"/>
  <cols>
    <col min="1" max="1" width="22.28515625" bestFit="1" customWidth="1"/>
    <col min="2" max="2" width="4.42578125" bestFit="1" customWidth="1"/>
    <col min="3" max="3" width="28.5703125" bestFit="1" customWidth="1"/>
    <col min="4" max="4" width="6.85546875" bestFit="1" customWidth="1"/>
    <col min="7" max="7" width="9.140625" style="16"/>
    <col min="9" max="9" width="9.140625" style="16"/>
    <col min="11" max="11" width="9.140625" style="16"/>
    <col min="13" max="13" width="22.28515625" bestFit="1" customWidth="1"/>
    <col min="30" max="30" width="28.5703125" bestFit="1" customWidth="1"/>
  </cols>
  <sheetData>
    <row r="1" spans="1:30" x14ac:dyDescent="0.25">
      <c r="F1" t="s">
        <v>534</v>
      </c>
      <c r="H1" t="s">
        <v>535</v>
      </c>
      <c r="J1" t="s">
        <v>536</v>
      </c>
      <c r="P1" t="s">
        <v>534</v>
      </c>
      <c r="Q1" t="s">
        <v>535</v>
      </c>
      <c r="R1" t="s">
        <v>536</v>
      </c>
      <c r="AD1" t="s">
        <v>778</v>
      </c>
    </row>
    <row r="2" spans="1:30" x14ac:dyDescent="0.25">
      <c r="A2" t="s">
        <v>734</v>
      </c>
      <c r="B2" t="s">
        <v>463</v>
      </c>
      <c r="C2" t="s">
        <v>805</v>
      </c>
      <c r="D2" t="s">
        <v>463</v>
      </c>
      <c r="E2" t="s">
        <v>531</v>
      </c>
      <c r="F2" t="s">
        <v>537</v>
      </c>
      <c r="G2" s="16" t="s">
        <v>538</v>
      </c>
      <c r="H2" t="s">
        <v>537</v>
      </c>
      <c r="I2" s="16" t="s">
        <v>538</v>
      </c>
      <c r="J2" t="s">
        <v>537</v>
      </c>
      <c r="K2" s="16" t="s">
        <v>538</v>
      </c>
      <c r="M2" t="s">
        <v>734</v>
      </c>
      <c r="N2" t="s">
        <v>463</v>
      </c>
      <c r="O2" t="s">
        <v>531</v>
      </c>
      <c r="P2" t="s">
        <v>537</v>
      </c>
      <c r="Q2" t="s">
        <v>537</v>
      </c>
      <c r="R2" t="s">
        <v>537</v>
      </c>
      <c r="AD2" t="s">
        <v>778</v>
      </c>
    </row>
    <row r="3" spans="1:30" x14ac:dyDescent="0.25">
      <c r="A3" t="s">
        <v>270</v>
      </c>
      <c r="B3" t="s">
        <v>13</v>
      </c>
      <c r="C3" t="s">
        <v>778</v>
      </c>
      <c r="D3" t="s">
        <v>13</v>
      </c>
      <c r="E3">
        <v>6</v>
      </c>
      <c r="F3">
        <v>188</v>
      </c>
      <c r="G3" s="16">
        <v>0.1749</v>
      </c>
      <c r="H3">
        <v>0</v>
      </c>
      <c r="I3" s="16">
        <v>0</v>
      </c>
      <c r="J3">
        <v>32</v>
      </c>
      <c r="K3" s="16">
        <v>6.8199999999999997E-2</v>
      </c>
      <c r="M3" t="s">
        <v>270</v>
      </c>
      <c r="AD3" t="s">
        <v>780</v>
      </c>
    </row>
    <row r="4" spans="1:30" x14ac:dyDescent="0.25">
      <c r="A4" t="s">
        <v>301</v>
      </c>
      <c r="B4" t="s">
        <v>55</v>
      </c>
      <c r="C4" t="s">
        <v>778</v>
      </c>
      <c r="D4" t="s">
        <v>13</v>
      </c>
      <c r="E4">
        <v>4</v>
      </c>
      <c r="F4">
        <v>35</v>
      </c>
      <c r="G4" s="16">
        <v>3.1300000000000001E-2</v>
      </c>
      <c r="H4">
        <v>0</v>
      </c>
      <c r="I4" s="16">
        <v>0</v>
      </c>
      <c r="J4">
        <v>32</v>
      </c>
      <c r="K4" s="16">
        <v>7.1400000000000005E-2</v>
      </c>
      <c r="M4" t="s">
        <v>301</v>
      </c>
      <c r="N4" t="str">
        <f t="shared" ref="N4:N67" si="0">VLOOKUP(A4,C$3:K$363,2,FALSE)</f>
        <v>QB</v>
      </c>
      <c r="O4">
        <f t="shared" ref="O4:O67" si="1">VLOOKUP(A4,C$3:K$363,3,FALSE)</f>
        <v>1</v>
      </c>
      <c r="P4">
        <f t="shared" ref="P4:P67" si="2">VLOOKUP(A4,C$3:K$363,4,FALSE)</f>
        <v>2</v>
      </c>
      <c r="Q4">
        <f t="shared" ref="Q4:Q67" si="3">VLOOKUP(A4,C$3:K$363,6,FALSE)</f>
        <v>0</v>
      </c>
      <c r="R4">
        <f t="shared" ref="R4:R67" si="4">VLOOKUP(A4,C$3:K$363,8,FALSE)</f>
        <v>0</v>
      </c>
      <c r="AD4" t="s">
        <v>780</v>
      </c>
    </row>
    <row r="5" spans="1:30" x14ac:dyDescent="0.25">
      <c r="A5" t="s">
        <v>131</v>
      </c>
      <c r="B5" t="s">
        <v>70</v>
      </c>
      <c r="C5" t="s">
        <v>301</v>
      </c>
      <c r="D5" t="s">
        <v>55</v>
      </c>
      <c r="E5">
        <v>1</v>
      </c>
      <c r="F5">
        <v>2</v>
      </c>
      <c r="G5" s="16">
        <v>1.8E-3</v>
      </c>
      <c r="H5">
        <v>0</v>
      </c>
      <c r="I5" s="16">
        <v>0</v>
      </c>
      <c r="J5">
        <v>0</v>
      </c>
      <c r="K5" s="16">
        <v>0</v>
      </c>
      <c r="M5" t="s">
        <v>131</v>
      </c>
      <c r="N5" t="str">
        <f t="shared" si="0"/>
        <v>DT</v>
      </c>
      <c r="O5">
        <f t="shared" si="1"/>
        <v>16</v>
      </c>
      <c r="P5">
        <f t="shared" si="2"/>
        <v>0</v>
      </c>
      <c r="Q5">
        <f t="shared" si="3"/>
        <v>829</v>
      </c>
      <c r="R5">
        <f t="shared" si="4"/>
        <v>63</v>
      </c>
      <c r="AD5" t="s">
        <v>240</v>
      </c>
    </row>
    <row r="6" spans="1:30" x14ac:dyDescent="0.25">
      <c r="A6" t="s">
        <v>279</v>
      </c>
      <c r="B6" t="s">
        <v>98</v>
      </c>
      <c r="C6" t="s">
        <v>131</v>
      </c>
      <c r="D6" t="s">
        <v>70</v>
      </c>
      <c r="E6">
        <v>16</v>
      </c>
      <c r="F6">
        <v>0</v>
      </c>
      <c r="G6" s="16">
        <v>0</v>
      </c>
      <c r="H6">
        <v>829</v>
      </c>
      <c r="I6" s="16">
        <v>0.76060000000000005</v>
      </c>
      <c r="J6">
        <v>63</v>
      </c>
      <c r="K6" s="16">
        <v>0.14000000000000001</v>
      </c>
      <c r="M6" t="s">
        <v>279</v>
      </c>
      <c r="N6" t="str">
        <f t="shared" si="0"/>
        <v>LB</v>
      </c>
      <c r="O6">
        <f t="shared" si="1"/>
        <v>7</v>
      </c>
      <c r="P6">
        <f t="shared" si="2"/>
        <v>0</v>
      </c>
      <c r="Q6">
        <f t="shared" si="3"/>
        <v>222</v>
      </c>
      <c r="R6">
        <f t="shared" si="4"/>
        <v>25</v>
      </c>
      <c r="AD6" t="s">
        <v>240</v>
      </c>
    </row>
    <row r="7" spans="1:30" x14ac:dyDescent="0.25">
      <c r="A7" t="s">
        <v>218</v>
      </c>
      <c r="B7" t="s">
        <v>23</v>
      </c>
      <c r="C7" t="s">
        <v>279</v>
      </c>
      <c r="D7" t="s">
        <v>540</v>
      </c>
      <c r="E7">
        <v>7</v>
      </c>
      <c r="F7">
        <v>0</v>
      </c>
      <c r="G7" s="16">
        <v>0</v>
      </c>
      <c r="H7">
        <v>222</v>
      </c>
      <c r="I7" s="16">
        <v>0.19270000000000001</v>
      </c>
      <c r="J7">
        <v>25</v>
      </c>
      <c r="K7" s="16">
        <v>5.0599999999999999E-2</v>
      </c>
      <c r="M7" t="s">
        <v>218</v>
      </c>
      <c r="AD7" t="s">
        <v>554</v>
      </c>
    </row>
    <row r="8" spans="1:30" x14ac:dyDescent="0.25">
      <c r="A8" t="s">
        <v>127</v>
      </c>
      <c r="B8" t="s">
        <v>7</v>
      </c>
      <c r="C8" t="s">
        <v>435</v>
      </c>
      <c r="D8" t="s">
        <v>2</v>
      </c>
      <c r="E8">
        <v>16</v>
      </c>
      <c r="F8">
        <v>467</v>
      </c>
      <c r="G8" s="16">
        <v>0.45689999999999997</v>
      </c>
      <c r="H8">
        <v>0</v>
      </c>
      <c r="I8" s="16">
        <v>0</v>
      </c>
      <c r="J8">
        <v>153</v>
      </c>
      <c r="K8" s="16">
        <v>0.34150000000000003</v>
      </c>
      <c r="M8" t="s">
        <v>127</v>
      </c>
      <c r="AD8" t="s">
        <v>554</v>
      </c>
    </row>
    <row r="9" spans="1:30" x14ac:dyDescent="0.25">
      <c r="A9" t="s">
        <v>435</v>
      </c>
      <c r="B9" t="s">
        <v>2</v>
      </c>
      <c r="C9" t="s">
        <v>46</v>
      </c>
      <c r="D9" t="s">
        <v>16</v>
      </c>
      <c r="E9">
        <v>14</v>
      </c>
      <c r="F9">
        <v>237</v>
      </c>
      <c r="G9" s="16">
        <v>0.2112</v>
      </c>
      <c r="H9">
        <v>0</v>
      </c>
      <c r="I9" s="16">
        <v>0</v>
      </c>
      <c r="J9">
        <v>166</v>
      </c>
      <c r="K9" s="16">
        <v>0.37140000000000001</v>
      </c>
      <c r="M9" t="s">
        <v>435</v>
      </c>
      <c r="N9" t="str">
        <f t="shared" si="0"/>
        <v>WR</v>
      </c>
      <c r="O9">
        <f t="shared" si="1"/>
        <v>16</v>
      </c>
      <c r="P9">
        <f t="shared" si="2"/>
        <v>467</v>
      </c>
      <c r="Q9">
        <f t="shared" si="3"/>
        <v>0</v>
      </c>
      <c r="R9">
        <f t="shared" si="4"/>
        <v>153</v>
      </c>
      <c r="AD9" t="s">
        <v>687</v>
      </c>
    </row>
    <row r="10" spans="1:30" x14ac:dyDescent="0.25">
      <c r="A10" t="s">
        <v>46</v>
      </c>
      <c r="B10" t="s">
        <v>16</v>
      </c>
      <c r="C10" t="s">
        <v>780</v>
      </c>
      <c r="D10" t="s">
        <v>10</v>
      </c>
      <c r="E10">
        <v>1</v>
      </c>
      <c r="F10">
        <v>0</v>
      </c>
      <c r="G10" s="16">
        <v>0</v>
      </c>
      <c r="H10">
        <v>0</v>
      </c>
      <c r="I10" s="16">
        <v>0</v>
      </c>
      <c r="J10">
        <v>9</v>
      </c>
      <c r="K10" s="16">
        <v>2.01E-2</v>
      </c>
      <c r="M10" t="s">
        <v>46</v>
      </c>
      <c r="N10" t="str">
        <f t="shared" si="0"/>
        <v>RB</v>
      </c>
      <c r="O10">
        <f t="shared" si="1"/>
        <v>14</v>
      </c>
      <c r="P10">
        <f t="shared" si="2"/>
        <v>237</v>
      </c>
      <c r="Q10">
        <f t="shared" si="3"/>
        <v>0</v>
      </c>
      <c r="R10">
        <f t="shared" si="4"/>
        <v>166</v>
      </c>
      <c r="AD10" t="s">
        <v>687</v>
      </c>
    </row>
    <row r="11" spans="1:30" x14ac:dyDescent="0.25">
      <c r="A11" t="s">
        <v>221</v>
      </c>
      <c r="B11" t="s">
        <v>2</v>
      </c>
      <c r="C11" t="s">
        <v>780</v>
      </c>
      <c r="D11" t="s">
        <v>10</v>
      </c>
      <c r="E11">
        <v>7</v>
      </c>
      <c r="F11">
        <v>0</v>
      </c>
      <c r="G11" s="16">
        <v>0</v>
      </c>
      <c r="H11">
        <v>6</v>
      </c>
      <c r="I11" s="16">
        <v>5.7000000000000002E-3</v>
      </c>
      <c r="J11">
        <v>76</v>
      </c>
      <c r="K11" s="16">
        <v>0.17080000000000001</v>
      </c>
      <c r="M11" t="s">
        <v>221</v>
      </c>
      <c r="N11" t="str">
        <f t="shared" si="0"/>
        <v>WR</v>
      </c>
      <c r="O11">
        <f t="shared" si="1"/>
        <v>11</v>
      </c>
      <c r="P11">
        <f t="shared" si="2"/>
        <v>637</v>
      </c>
      <c r="Q11">
        <f t="shared" si="3"/>
        <v>0</v>
      </c>
      <c r="R11">
        <f t="shared" si="4"/>
        <v>1</v>
      </c>
      <c r="AD11" t="s">
        <v>370</v>
      </c>
    </row>
    <row r="12" spans="1:30" x14ac:dyDescent="0.25">
      <c r="A12" t="s">
        <v>359</v>
      </c>
      <c r="B12" t="s">
        <v>2</v>
      </c>
      <c r="C12" t="s">
        <v>221</v>
      </c>
      <c r="D12" t="s">
        <v>2</v>
      </c>
      <c r="E12">
        <v>11</v>
      </c>
      <c r="F12">
        <v>637</v>
      </c>
      <c r="G12" s="16">
        <v>0.57230000000000003</v>
      </c>
      <c r="H12">
        <v>0</v>
      </c>
      <c r="I12" s="16">
        <v>0</v>
      </c>
      <c r="J12">
        <v>1</v>
      </c>
      <c r="K12" s="16">
        <v>2.0999999999999999E-3</v>
      </c>
      <c r="M12" t="s">
        <v>359</v>
      </c>
      <c r="N12" t="str">
        <f t="shared" si="0"/>
        <v>WR</v>
      </c>
      <c r="O12">
        <f t="shared" si="1"/>
        <v>16</v>
      </c>
      <c r="P12">
        <f t="shared" si="2"/>
        <v>1048</v>
      </c>
      <c r="Q12">
        <f t="shared" si="3"/>
        <v>0</v>
      </c>
      <c r="R12">
        <f t="shared" si="4"/>
        <v>2</v>
      </c>
      <c r="AD12" t="s">
        <v>370</v>
      </c>
    </row>
    <row r="13" spans="1:30" x14ac:dyDescent="0.25">
      <c r="A13" t="s">
        <v>197</v>
      </c>
      <c r="B13" t="s">
        <v>10</v>
      </c>
      <c r="C13" t="s">
        <v>359</v>
      </c>
      <c r="D13" t="s">
        <v>2</v>
      </c>
      <c r="E13">
        <v>16</v>
      </c>
      <c r="F13">
        <v>1048</v>
      </c>
      <c r="G13" s="16">
        <v>0.94159999999999999</v>
      </c>
      <c r="H13">
        <v>0</v>
      </c>
      <c r="I13" s="16">
        <v>0</v>
      </c>
      <c r="J13">
        <v>2</v>
      </c>
      <c r="K13" s="16">
        <v>4.1000000000000003E-3</v>
      </c>
      <c r="M13" t="s">
        <v>197</v>
      </c>
      <c r="N13" t="str">
        <f t="shared" si="0"/>
        <v>FS</v>
      </c>
      <c r="O13">
        <f t="shared" si="1"/>
        <v>15</v>
      </c>
      <c r="P13">
        <f t="shared" si="2"/>
        <v>0</v>
      </c>
      <c r="Q13">
        <f t="shared" si="3"/>
        <v>814</v>
      </c>
      <c r="R13">
        <f t="shared" si="4"/>
        <v>65</v>
      </c>
      <c r="AD13" t="s">
        <v>405</v>
      </c>
    </row>
    <row r="14" spans="1:30" x14ac:dyDescent="0.25">
      <c r="A14" t="s">
        <v>431</v>
      </c>
      <c r="B14" t="s">
        <v>16</v>
      </c>
      <c r="C14" t="s">
        <v>197</v>
      </c>
      <c r="D14" t="s">
        <v>26</v>
      </c>
      <c r="E14">
        <v>15</v>
      </c>
      <c r="F14">
        <v>0</v>
      </c>
      <c r="G14" s="16">
        <v>0</v>
      </c>
      <c r="H14">
        <v>814</v>
      </c>
      <c r="I14" s="16">
        <v>0.80589999999999995</v>
      </c>
      <c r="J14">
        <v>65</v>
      </c>
      <c r="K14" s="16">
        <v>0.1454</v>
      </c>
      <c r="M14" t="s">
        <v>431</v>
      </c>
      <c r="N14" t="str">
        <f t="shared" si="0"/>
        <v>RB</v>
      </c>
      <c r="O14">
        <f t="shared" si="1"/>
        <v>1</v>
      </c>
      <c r="P14">
        <f t="shared" si="2"/>
        <v>27</v>
      </c>
      <c r="Q14">
        <f t="shared" si="3"/>
        <v>0</v>
      </c>
      <c r="R14">
        <f t="shared" si="4"/>
        <v>0</v>
      </c>
      <c r="AD14" t="s">
        <v>405</v>
      </c>
    </row>
    <row r="15" spans="1:30" x14ac:dyDescent="0.25">
      <c r="A15" t="s">
        <v>27</v>
      </c>
      <c r="B15" t="s">
        <v>23</v>
      </c>
      <c r="C15" t="s">
        <v>431</v>
      </c>
      <c r="D15" t="s">
        <v>16</v>
      </c>
      <c r="E15">
        <v>1</v>
      </c>
      <c r="F15">
        <v>27</v>
      </c>
      <c r="G15" s="16">
        <v>2.5399999999999999E-2</v>
      </c>
      <c r="H15">
        <v>0</v>
      </c>
      <c r="I15" s="16">
        <v>0</v>
      </c>
      <c r="J15">
        <v>0</v>
      </c>
      <c r="K15" s="16">
        <v>0</v>
      </c>
      <c r="M15" t="s">
        <v>27</v>
      </c>
      <c r="N15" t="str">
        <f t="shared" si="0"/>
        <v>LB</v>
      </c>
      <c r="O15">
        <f t="shared" si="1"/>
        <v>16</v>
      </c>
      <c r="P15">
        <f t="shared" si="2"/>
        <v>0</v>
      </c>
      <c r="Q15">
        <f t="shared" si="3"/>
        <v>1025</v>
      </c>
      <c r="R15">
        <f t="shared" si="4"/>
        <v>70</v>
      </c>
      <c r="AD15" t="s">
        <v>580</v>
      </c>
    </row>
    <row r="16" spans="1:30" x14ac:dyDescent="0.25">
      <c r="A16" t="s">
        <v>122</v>
      </c>
      <c r="B16" t="s">
        <v>2</v>
      </c>
      <c r="C16" t="s">
        <v>27</v>
      </c>
      <c r="D16" t="s">
        <v>540</v>
      </c>
      <c r="E16">
        <v>16</v>
      </c>
      <c r="F16">
        <v>0</v>
      </c>
      <c r="G16" s="16">
        <v>0</v>
      </c>
      <c r="H16">
        <v>1025</v>
      </c>
      <c r="I16" s="16">
        <v>0.99029999999999996</v>
      </c>
      <c r="J16">
        <v>70</v>
      </c>
      <c r="K16" s="16">
        <v>0.16320000000000001</v>
      </c>
      <c r="M16" t="s">
        <v>122</v>
      </c>
      <c r="AD16" t="s">
        <v>580</v>
      </c>
    </row>
    <row r="17" spans="1:30" x14ac:dyDescent="0.25">
      <c r="A17" t="s">
        <v>215</v>
      </c>
      <c r="B17" t="s">
        <v>23</v>
      </c>
      <c r="C17" t="s">
        <v>215</v>
      </c>
      <c r="D17" t="s">
        <v>540</v>
      </c>
      <c r="E17">
        <v>16</v>
      </c>
      <c r="F17">
        <v>0</v>
      </c>
      <c r="G17" s="16">
        <v>0</v>
      </c>
      <c r="H17">
        <v>581</v>
      </c>
      <c r="I17" s="16">
        <v>0.55179999999999996</v>
      </c>
      <c r="J17">
        <v>111</v>
      </c>
      <c r="K17" s="16">
        <v>0.25230000000000002</v>
      </c>
      <c r="M17" t="s">
        <v>215</v>
      </c>
      <c r="N17" t="str">
        <f t="shared" si="0"/>
        <v>LB</v>
      </c>
      <c r="O17">
        <f t="shared" si="1"/>
        <v>16</v>
      </c>
      <c r="P17">
        <f t="shared" si="2"/>
        <v>0</v>
      </c>
      <c r="Q17">
        <f t="shared" si="3"/>
        <v>581</v>
      </c>
      <c r="R17">
        <f t="shared" si="4"/>
        <v>111</v>
      </c>
      <c r="AD17" t="s">
        <v>555</v>
      </c>
    </row>
    <row r="18" spans="1:30" x14ac:dyDescent="0.25">
      <c r="A18" t="s">
        <v>240</v>
      </c>
      <c r="B18" t="s">
        <v>70</v>
      </c>
      <c r="C18" t="s">
        <v>240</v>
      </c>
      <c r="D18" t="s">
        <v>70</v>
      </c>
      <c r="E18">
        <v>4</v>
      </c>
      <c r="F18">
        <v>0</v>
      </c>
      <c r="G18" s="16">
        <v>0</v>
      </c>
      <c r="H18">
        <v>74</v>
      </c>
      <c r="I18" s="16">
        <v>7.0900000000000005E-2</v>
      </c>
      <c r="J18">
        <v>10</v>
      </c>
      <c r="K18" s="16">
        <v>2.23E-2</v>
      </c>
      <c r="M18" s="19" t="s">
        <v>240</v>
      </c>
      <c r="N18" s="19" t="str">
        <f t="shared" si="0"/>
        <v>DT</v>
      </c>
      <c r="O18" s="19">
        <f>4+7</f>
        <v>11</v>
      </c>
      <c r="P18" s="19">
        <f t="shared" si="2"/>
        <v>0</v>
      </c>
      <c r="Q18" s="19">
        <f>74+53</f>
        <v>127</v>
      </c>
      <c r="R18" s="19">
        <v>64</v>
      </c>
      <c r="S18" s="17" t="s">
        <v>70</v>
      </c>
      <c r="T18" s="17">
        <v>7</v>
      </c>
      <c r="U18" s="17">
        <v>0</v>
      </c>
      <c r="V18" s="20">
        <v>0</v>
      </c>
      <c r="W18" s="17">
        <v>53</v>
      </c>
      <c r="X18" s="20">
        <v>5.1200000000000002E-2</v>
      </c>
      <c r="Y18" s="17">
        <v>54</v>
      </c>
      <c r="Z18" s="20">
        <v>0.12130000000000001</v>
      </c>
      <c r="AD18" t="s">
        <v>555</v>
      </c>
    </row>
    <row r="19" spans="1:30" x14ac:dyDescent="0.25">
      <c r="A19" t="s">
        <v>154</v>
      </c>
      <c r="B19" t="s">
        <v>10</v>
      </c>
      <c r="C19" t="s">
        <v>240</v>
      </c>
      <c r="D19" t="s">
        <v>70</v>
      </c>
      <c r="E19">
        <v>7</v>
      </c>
      <c r="F19">
        <v>0</v>
      </c>
      <c r="G19" s="16">
        <v>0</v>
      </c>
      <c r="H19">
        <v>53</v>
      </c>
      <c r="I19" s="16">
        <v>5.1200000000000002E-2</v>
      </c>
      <c r="J19">
        <v>54</v>
      </c>
      <c r="K19" s="16">
        <v>0.12130000000000001</v>
      </c>
      <c r="M19" t="s">
        <v>154</v>
      </c>
      <c r="AD19" t="s">
        <v>555</v>
      </c>
    </row>
    <row r="20" spans="1:30" x14ac:dyDescent="0.25">
      <c r="A20" t="s">
        <v>14</v>
      </c>
      <c r="B20" t="s">
        <v>16</v>
      </c>
      <c r="C20" t="s">
        <v>14</v>
      </c>
      <c r="D20" t="s">
        <v>16</v>
      </c>
      <c r="E20">
        <v>16</v>
      </c>
      <c r="F20">
        <v>9</v>
      </c>
      <c r="G20" s="16">
        <v>8.5000000000000006E-3</v>
      </c>
      <c r="H20">
        <v>0</v>
      </c>
      <c r="I20" s="16">
        <v>0</v>
      </c>
      <c r="J20">
        <v>231</v>
      </c>
      <c r="K20" s="16">
        <v>0.50219999999999998</v>
      </c>
      <c r="M20" t="s">
        <v>14</v>
      </c>
      <c r="N20" t="str">
        <f t="shared" si="0"/>
        <v>RB</v>
      </c>
      <c r="O20">
        <f t="shared" si="1"/>
        <v>16</v>
      </c>
      <c r="P20">
        <f t="shared" si="2"/>
        <v>9</v>
      </c>
      <c r="Q20">
        <f t="shared" si="3"/>
        <v>0</v>
      </c>
      <c r="R20">
        <f t="shared" si="4"/>
        <v>231</v>
      </c>
      <c r="AD20" t="s">
        <v>566</v>
      </c>
    </row>
    <row r="21" spans="1:30" x14ac:dyDescent="0.25">
      <c r="A21" t="s">
        <v>353</v>
      </c>
      <c r="B21" t="s">
        <v>45</v>
      </c>
      <c r="C21" t="s">
        <v>554</v>
      </c>
      <c r="D21" t="s">
        <v>540</v>
      </c>
      <c r="E21">
        <v>12</v>
      </c>
      <c r="F21">
        <v>0</v>
      </c>
      <c r="G21" s="16">
        <v>0</v>
      </c>
      <c r="H21">
        <v>6</v>
      </c>
      <c r="I21" s="16">
        <v>5.5999999999999999E-3</v>
      </c>
      <c r="J21">
        <v>302</v>
      </c>
      <c r="K21" s="16">
        <v>0.62009999999999998</v>
      </c>
      <c r="M21" t="s">
        <v>353</v>
      </c>
      <c r="AD21" t="s">
        <v>566</v>
      </c>
    </row>
    <row r="22" spans="1:30" x14ac:dyDescent="0.25">
      <c r="A22" t="s">
        <v>281</v>
      </c>
      <c r="B22" t="s">
        <v>13</v>
      </c>
      <c r="C22" t="s">
        <v>554</v>
      </c>
      <c r="D22" t="s">
        <v>540</v>
      </c>
      <c r="E22">
        <v>2</v>
      </c>
      <c r="F22">
        <v>0</v>
      </c>
      <c r="G22" s="16">
        <v>0</v>
      </c>
      <c r="H22">
        <v>0</v>
      </c>
      <c r="I22" s="16">
        <v>0</v>
      </c>
      <c r="J22">
        <v>33</v>
      </c>
      <c r="K22" s="16">
        <v>7.4200000000000002E-2</v>
      </c>
      <c r="M22" t="s">
        <v>281</v>
      </c>
      <c r="AD22" t="s">
        <v>61</v>
      </c>
    </row>
    <row r="23" spans="1:30" x14ac:dyDescent="0.25">
      <c r="A23" t="s">
        <v>170</v>
      </c>
      <c r="B23" t="s">
        <v>2</v>
      </c>
      <c r="C23" t="s">
        <v>687</v>
      </c>
      <c r="D23" t="s">
        <v>112</v>
      </c>
      <c r="E23">
        <v>1</v>
      </c>
      <c r="F23">
        <v>0</v>
      </c>
      <c r="G23" s="16">
        <v>0</v>
      </c>
      <c r="H23">
        <v>0</v>
      </c>
      <c r="I23" s="16">
        <v>0</v>
      </c>
      <c r="J23">
        <v>8</v>
      </c>
      <c r="K23" s="16">
        <v>1.8200000000000001E-2</v>
      </c>
      <c r="M23" t="s">
        <v>170</v>
      </c>
      <c r="AD23" t="s">
        <v>61</v>
      </c>
    </row>
    <row r="24" spans="1:30" x14ac:dyDescent="0.25">
      <c r="A24" t="s">
        <v>370</v>
      </c>
      <c r="B24" t="s">
        <v>13</v>
      </c>
      <c r="C24" t="s">
        <v>687</v>
      </c>
      <c r="D24" t="s">
        <v>539</v>
      </c>
      <c r="E24">
        <v>10</v>
      </c>
      <c r="F24">
        <v>0</v>
      </c>
      <c r="G24" s="16">
        <v>0</v>
      </c>
      <c r="H24">
        <v>190</v>
      </c>
      <c r="I24" s="16">
        <v>0.17419999999999999</v>
      </c>
      <c r="J24">
        <v>35</v>
      </c>
      <c r="K24" s="16">
        <v>7.6100000000000001E-2</v>
      </c>
      <c r="M24" s="19" t="s">
        <v>370</v>
      </c>
      <c r="N24" s="19" t="str">
        <f t="shared" si="0"/>
        <v>TE</v>
      </c>
      <c r="O24" s="19">
        <v>9</v>
      </c>
      <c r="P24" s="19">
        <f>VLOOKUP(A24,C$3:K$363,4,FALSE)</f>
        <v>138</v>
      </c>
      <c r="Q24" s="19">
        <f t="shared" si="3"/>
        <v>0</v>
      </c>
      <c r="R24" s="19">
        <f t="shared" si="4"/>
        <v>6</v>
      </c>
      <c r="S24" s="17" t="s">
        <v>13</v>
      </c>
      <c r="T24" s="17">
        <v>2</v>
      </c>
      <c r="U24" s="17">
        <v>52</v>
      </c>
      <c r="V24" s="20">
        <v>4.5900000000000003E-2</v>
      </c>
      <c r="W24" s="17">
        <v>0</v>
      </c>
      <c r="X24" s="20">
        <v>0</v>
      </c>
      <c r="Y24" s="17">
        <v>0</v>
      </c>
      <c r="Z24" s="20">
        <v>0</v>
      </c>
      <c r="AD24" t="s">
        <v>753</v>
      </c>
    </row>
    <row r="25" spans="1:30" x14ac:dyDescent="0.25">
      <c r="A25" t="s">
        <v>433</v>
      </c>
      <c r="B25" t="s">
        <v>31</v>
      </c>
      <c r="C25" t="s">
        <v>370</v>
      </c>
      <c r="D25" t="s">
        <v>13</v>
      </c>
      <c r="E25">
        <v>7</v>
      </c>
      <c r="F25">
        <v>138</v>
      </c>
      <c r="G25" s="16">
        <v>0.1326</v>
      </c>
      <c r="H25">
        <v>0</v>
      </c>
      <c r="I25" s="16">
        <v>0</v>
      </c>
      <c r="J25">
        <v>6</v>
      </c>
      <c r="K25" s="16">
        <v>1.35E-2</v>
      </c>
      <c r="M25" t="s">
        <v>433</v>
      </c>
      <c r="N25" t="str">
        <f t="shared" si="0"/>
        <v>LB</v>
      </c>
      <c r="O25">
        <f t="shared" si="1"/>
        <v>16</v>
      </c>
      <c r="P25">
        <f>138+52</f>
        <v>190</v>
      </c>
      <c r="Q25">
        <f t="shared" si="3"/>
        <v>909</v>
      </c>
      <c r="R25">
        <f t="shared" si="4"/>
        <v>74</v>
      </c>
      <c r="AD25" t="s">
        <v>753</v>
      </c>
    </row>
    <row r="26" spans="1:30" x14ac:dyDescent="0.25">
      <c r="A26" t="s">
        <v>63</v>
      </c>
      <c r="B26" t="s">
        <v>10</v>
      </c>
      <c r="C26" t="s">
        <v>370</v>
      </c>
      <c r="D26" t="s">
        <v>13</v>
      </c>
      <c r="E26">
        <v>2</v>
      </c>
      <c r="F26">
        <v>52</v>
      </c>
      <c r="G26" s="16">
        <v>4.5900000000000003E-2</v>
      </c>
      <c r="H26">
        <v>0</v>
      </c>
      <c r="I26" s="16">
        <v>0</v>
      </c>
      <c r="J26">
        <v>0</v>
      </c>
      <c r="K26" s="16">
        <v>0</v>
      </c>
      <c r="M26" t="s">
        <v>63</v>
      </c>
      <c r="N26" t="str">
        <f t="shared" si="0"/>
        <v>CB</v>
      </c>
      <c r="O26">
        <f t="shared" si="1"/>
        <v>14</v>
      </c>
      <c r="P26">
        <f t="shared" si="2"/>
        <v>0</v>
      </c>
      <c r="Q26">
        <f t="shared" si="3"/>
        <v>763</v>
      </c>
      <c r="R26">
        <f t="shared" si="4"/>
        <v>105</v>
      </c>
      <c r="AD26" t="s">
        <v>574</v>
      </c>
    </row>
    <row r="27" spans="1:30" x14ac:dyDescent="0.25">
      <c r="A27" t="s">
        <v>37</v>
      </c>
      <c r="B27" t="s">
        <v>10</v>
      </c>
      <c r="C27" t="s">
        <v>433</v>
      </c>
      <c r="D27" t="s">
        <v>540</v>
      </c>
      <c r="E27">
        <v>16</v>
      </c>
      <c r="F27">
        <v>0</v>
      </c>
      <c r="G27" s="16">
        <v>0</v>
      </c>
      <c r="H27">
        <v>909</v>
      </c>
      <c r="I27" s="16">
        <v>0.83320000000000005</v>
      </c>
      <c r="J27">
        <v>74</v>
      </c>
      <c r="K27" s="16">
        <v>0.16089999999999999</v>
      </c>
      <c r="M27" t="s">
        <v>37</v>
      </c>
      <c r="N27" t="str">
        <f t="shared" si="0"/>
        <v>CB</v>
      </c>
      <c r="O27">
        <f t="shared" si="1"/>
        <v>4</v>
      </c>
      <c r="P27">
        <f t="shared" si="2"/>
        <v>0</v>
      </c>
      <c r="Q27">
        <f t="shared" si="3"/>
        <v>198</v>
      </c>
      <c r="R27">
        <f t="shared" si="4"/>
        <v>8</v>
      </c>
      <c r="AD27" t="s">
        <v>574</v>
      </c>
    </row>
    <row r="28" spans="1:30" x14ac:dyDescent="0.25">
      <c r="A28" t="s">
        <v>226</v>
      </c>
      <c r="B28" t="s">
        <v>10</v>
      </c>
      <c r="C28" t="s">
        <v>63</v>
      </c>
      <c r="D28" t="s">
        <v>10</v>
      </c>
      <c r="E28">
        <v>14</v>
      </c>
      <c r="F28">
        <v>0</v>
      </c>
      <c r="G28" s="16">
        <v>0</v>
      </c>
      <c r="H28">
        <v>763</v>
      </c>
      <c r="I28" s="16">
        <v>0.69489999999999996</v>
      </c>
      <c r="J28">
        <v>105</v>
      </c>
      <c r="K28" s="16">
        <v>0.23649999999999999</v>
      </c>
      <c r="M28" t="s">
        <v>226</v>
      </c>
      <c r="AD28" t="s">
        <v>627</v>
      </c>
    </row>
    <row r="29" spans="1:30" x14ac:dyDescent="0.25">
      <c r="A29" t="s">
        <v>169</v>
      </c>
      <c r="B29" t="s">
        <v>2</v>
      </c>
      <c r="C29" t="s">
        <v>37</v>
      </c>
      <c r="D29" t="s">
        <v>10</v>
      </c>
      <c r="E29">
        <v>4</v>
      </c>
      <c r="F29">
        <v>0</v>
      </c>
      <c r="G29" s="16">
        <v>0</v>
      </c>
      <c r="H29">
        <v>198</v>
      </c>
      <c r="I29" s="16">
        <v>0.185</v>
      </c>
      <c r="J29">
        <v>8</v>
      </c>
      <c r="K29" s="16">
        <v>1.67E-2</v>
      </c>
      <c r="M29" t="s">
        <v>169</v>
      </c>
      <c r="N29" t="str">
        <f t="shared" si="0"/>
        <v>WR</v>
      </c>
      <c r="O29">
        <f t="shared" si="1"/>
        <v>13</v>
      </c>
      <c r="P29">
        <f t="shared" si="2"/>
        <v>241</v>
      </c>
      <c r="Q29">
        <f t="shared" si="3"/>
        <v>0</v>
      </c>
      <c r="R29">
        <f t="shared" si="4"/>
        <v>195</v>
      </c>
      <c r="AD29" t="s">
        <v>627</v>
      </c>
    </row>
    <row r="30" spans="1:30" x14ac:dyDescent="0.25">
      <c r="A30" t="s">
        <v>405</v>
      </c>
      <c r="B30" t="s">
        <v>45</v>
      </c>
      <c r="C30" t="s">
        <v>169</v>
      </c>
      <c r="D30" t="s">
        <v>2</v>
      </c>
      <c r="E30">
        <v>13</v>
      </c>
      <c r="F30">
        <v>241</v>
      </c>
      <c r="G30" s="16">
        <v>0.22420000000000001</v>
      </c>
      <c r="H30">
        <v>0</v>
      </c>
      <c r="I30" s="16">
        <v>0</v>
      </c>
      <c r="J30">
        <v>195</v>
      </c>
      <c r="K30" s="16">
        <v>0.4158</v>
      </c>
      <c r="M30" s="19" t="s">
        <v>405</v>
      </c>
      <c r="N30" s="19" t="str">
        <f t="shared" si="0"/>
        <v>G</v>
      </c>
      <c r="O30" s="19">
        <v>8</v>
      </c>
      <c r="P30" s="19">
        <f>40+97</f>
        <v>137</v>
      </c>
      <c r="Q30" s="19">
        <f t="shared" si="3"/>
        <v>0</v>
      </c>
      <c r="R30" s="19">
        <v>16</v>
      </c>
      <c r="S30" s="17" t="s">
        <v>545</v>
      </c>
      <c r="T30" s="17">
        <v>5</v>
      </c>
      <c r="U30" s="17">
        <v>97</v>
      </c>
      <c r="V30" s="20">
        <v>0.1023</v>
      </c>
      <c r="W30" s="17">
        <v>0</v>
      </c>
      <c r="X30" s="20">
        <v>0</v>
      </c>
      <c r="Y30" s="17">
        <v>15</v>
      </c>
      <c r="Z30" s="20">
        <v>3.2300000000000002E-2</v>
      </c>
      <c r="AD30" t="s">
        <v>594</v>
      </c>
    </row>
    <row r="31" spans="1:30" x14ac:dyDescent="0.25">
      <c r="A31" t="s">
        <v>364</v>
      </c>
      <c r="B31" t="s">
        <v>16</v>
      </c>
      <c r="C31" t="s">
        <v>405</v>
      </c>
      <c r="D31" t="s">
        <v>545</v>
      </c>
      <c r="E31">
        <v>3</v>
      </c>
      <c r="F31">
        <v>40</v>
      </c>
      <c r="G31" s="16">
        <v>3.7199999999999997E-2</v>
      </c>
      <c r="H31">
        <v>0</v>
      </c>
      <c r="I31" s="16">
        <v>0</v>
      </c>
      <c r="J31">
        <v>1</v>
      </c>
      <c r="K31" s="16">
        <v>2.0999999999999999E-3</v>
      </c>
      <c r="M31" t="s">
        <v>364</v>
      </c>
      <c r="AD31" t="s">
        <v>594</v>
      </c>
    </row>
    <row r="32" spans="1:30" x14ac:dyDescent="0.25">
      <c r="A32" t="s">
        <v>53</v>
      </c>
      <c r="B32" t="s">
        <v>55</v>
      </c>
      <c r="C32" t="s">
        <v>405</v>
      </c>
      <c r="D32" t="s">
        <v>545</v>
      </c>
      <c r="E32">
        <v>5</v>
      </c>
      <c r="F32">
        <v>97</v>
      </c>
      <c r="G32" s="16">
        <v>0.1023</v>
      </c>
      <c r="H32">
        <v>0</v>
      </c>
      <c r="I32" s="16">
        <v>0</v>
      </c>
      <c r="J32">
        <v>15</v>
      </c>
      <c r="K32" s="16">
        <v>3.2300000000000002E-2</v>
      </c>
      <c r="M32" t="s">
        <v>53</v>
      </c>
      <c r="N32" t="str">
        <f t="shared" si="0"/>
        <v>QB</v>
      </c>
      <c r="O32">
        <f t="shared" si="1"/>
        <v>16</v>
      </c>
      <c r="P32">
        <f t="shared" si="2"/>
        <v>1112</v>
      </c>
      <c r="Q32">
        <f t="shared" si="3"/>
        <v>0</v>
      </c>
      <c r="R32">
        <f t="shared" si="4"/>
        <v>0</v>
      </c>
      <c r="AD32" t="s">
        <v>611</v>
      </c>
    </row>
    <row r="33" spans="1:30" x14ac:dyDescent="0.25">
      <c r="A33" t="s">
        <v>275</v>
      </c>
      <c r="B33" t="s">
        <v>23</v>
      </c>
      <c r="C33" t="s">
        <v>53</v>
      </c>
      <c r="D33" t="s">
        <v>55</v>
      </c>
      <c r="E33">
        <v>16</v>
      </c>
      <c r="F33">
        <v>1112</v>
      </c>
      <c r="G33" s="16">
        <v>0.99909999999999999</v>
      </c>
      <c r="H33">
        <v>0</v>
      </c>
      <c r="I33" s="16">
        <v>0</v>
      </c>
      <c r="J33">
        <v>0</v>
      </c>
      <c r="K33" s="16">
        <v>0</v>
      </c>
      <c r="M33" t="s">
        <v>275</v>
      </c>
      <c r="AD33" t="s">
        <v>611</v>
      </c>
    </row>
    <row r="34" spans="1:30" x14ac:dyDescent="0.25">
      <c r="A34" t="s">
        <v>361</v>
      </c>
      <c r="B34" t="s">
        <v>10</v>
      </c>
      <c r="C34" t="s">
        <v>361</v>
      </c>
      <c r="D34" t="s">
        <v>10</v>
      </c>
      <c r="E34">
        <v>16</v>
      </c>
      <c r="F34">
        <v>0</v>
      </c>
      <c r="G34" s="16">
        <v>0</v>
      </c>
      <c r="H34">
        <v>688</v>
      </c>
      <c r="I34" s="16">
        <v>0.59930000000000005</v>
      </c>
      <c r="J34">
        <v>41</v>
      </c>
      <c r="K34" s="16">
        <v>8.7400000000000005E-2</v>
      </c>
      <c r="M34" t="s">
        <v>361</v>
      </c>
      <c r="N34" t="str">
        <f t="shared" si="0"/>
        <v>CB</v>
      </c>
      <c r="O34">
        <f t="shared" si="1"/>
        <v>16</v>
      </c>
      <c r="P34">
        <f t="shared" si="2"/>
        <v>0</v>
      </c>
      <c r="Q34">
        <f t="shared" si="3"/>
        <v>688</v>
      </c>
      <c r="R34">
        <f t="shared" si="4"/>
        <v>41</v>
      </c>
      <c r="AD34" t="s">
        <v>611</v>
      </c>
    </row>
    <row r="35" spans="1:30" x14ac:dyDescent="0.25">
      <c r="A35" t="s">
        <v>108</v>
      </c>
      <c r="B35" t="s">
        <v>2</v>
      </c>
      <c r="C35" t="s">
        <v>108</v>
      </c>
      <c r="D35" t="s">
        <v>2</v>
      </c>
      <c r="E35">
        <v>16</v>
      </c>
      <c r="F35">
        <v>883</v>
      </c>
      <c r="G35" s="16">
        <v>0.76519999999999999</v>
      </c>
      <c r="H35">
        <v>0</v>
      </c>
      <c r="I35" s="16">
        <v>0</v>
      </c>
      <c r="J35">
        <v>4</v>
      </c>
      <c r="K35" s="16">
        <v>8.3999999999999995E-3</v>
      </c>
      <c r="M35" t="s">
        <v>108</v>
      </c>
      <c r="N35" t="str">
        <f t="shared" si="0"/>
        <v>WR</v>
      </c>
      <c r="O35">
        <f t="shared" si="1"/>
        <v>16</v>
      </c>
      <c r="P35">
        <f t="shared" si="2"/>
        <v>883</v>
      </c>
      <c r="Q35">
        <f t="shared" si="3"/>
        <v>0</v>
      </c>
      <c r="R35">
        <f t="shared" si="4"/>
        <v>4</v>
      </c>
      <c r="AD35" t="s">
        <v>611</v>
      </c>
    </row>
    <row r="36" spans="1:30" x14ac:dyDescent="0.25">
      <c r="A36" t="s">
        <v>104</v>
      </c>
      <c r="B36" t="s">
        <v>2</v>
      </c>
      <c r="C36" t="s">
        <v>104</v>
      </c>
      <c r="D36" t="s">
        <v>2</v>
      </c>
      <c r="E36">
        <v>16</v>
      </c>
      <c r="F36">
        <v>366</v>
      </c>
      <c r="G36" s="16">
        <v>0.31719999999999998</v>
      </c>
      <c r="H36">
        <v>0</v>
      </c>
      <c r="I36" s="16">
        <v>0</v>
      </c>
      <c r="J36">
        <v>115</v>
      </c>
      <c r="K36" s="16">
        <v>0.24110000000000001</v>
      </c>
      <c r="M36" t="s">
        <v>104</v>
      </c>
      <c r="N36" t="str">
        <f t="shared" si="0"/>
        <v>WR</v>
      </c>
      <c r="O36">
        <f t="shared" si="1"/>
        <v>16</v>
      </c>
      <c r="P36">
        <f t="shared" si="2"/>
        <v>366</v>
      </c>
      <c r="Q36">
        <f t="shared" si="3"/>
        <v>0</v>
      </c>
      <c r="R36">
        <f t="shared" si="4"/>
        <v>115</v>
      </c>
      <c r="AD36" t="s">
        <v>595</v>
      </c>
    </row>
    <row r="37" spans="1:30" x14ac:dyDescent="0.25">
      <c r="A37" t="s">
        <v>129</v>
      </c>
      <c r="B37" t="s">
        <v>10</v>
      </c>
      <c r="C37" t="s">
        <v>129</v>
      </c>
      <c r="D37" t="s">
        <v>10</v>
      </c>
      <c r="F37">
        <v>0</v>
      </c>
      <c r="G37" s="16">
        <v>0</v>
      </c>
      <c r="H37">
        <v>13</v>
      </c>
      <c r="I37" s="16">
        <v>1.24E-2</v>
      </c>
      <c r="J37">
        <v>69</v>
      </c>
      <c r="K37" s="16">
        <v>0.1447</v>
      </c>
      <c r="M37" t="s">
        <v>129</v>
      </c>
      <c r="N37" t="str">
        <f t="shared" si="0"/>
        <v>CB</v>
      </c>
      <c r="O37">
        <f t="shared" si="1"/>
        <v>0</v>
      </c>
      <c r="P37">
        <f t="shared" si="2"/>
        <v>0</v>
      </c>
      <c r="Q37">
        <f t="shared" si="3"/>
        <v>13</v>
      </c>
      <c r="R37">
        <f t="shared" si="4"/>
        <v>69</v>
      </c>
      <c r="AD37" t="s">
        <v>595</v>
      </c>
    </row>
    <row r="38" spans="1:30" x14ac:dyDescent="0.25">
      <c r="A38" t="s">
        <v>273</v>
      </c>
      <c r="B38" t="s">
        <v>49</v>
      </c>
      <c r="C38" t="s">
        <v>273</v>
      </c>
      <c r="D38" t="s">
        <v>545</v>
      </c>
      <c r="E38">
        <v>14</v>
      </c>
      <c r="F38">
        <v>909</v>
      </c>
      <c r="G38" s="16">
        <v>0.81669999999999998</v>
      </c>
      <c r="H38">
        <v>0</v>
      </c>
      <c r="I38" s="16">
        <v>0</v>
      </c>
      <c r="J38">
        <v>8</v>
      </c>
      <c r="K38" s="16">
        <v>1.6400000000000001E-2</v>
      </c>
      <c r="M38" t="s">
        <v>273</v>
      </c>
      <c r="N38" t="str">
        <f t="shared" si="0"/>
        <v>G</v>
      </c>
      <c r="O38">
        <f t="shared" si="1"/>
        <v>14</v>
      </c>
      <c r="P38">
        <f t="shared" si="2"/>
        <v>909</v>
      </c>
      <c r="Q38">
        <f t="shared" si="3"/>
        <v>0</v>
      </c>
      <c r="R38">
        <f t="shared" si="4"/>
        <v>8</v>
      </c>
      <c r="AD38" t="s">
        <v>777</v>
      </c>
    </row>
    <row r="39" spans="1:30" x14ac:dyDescent="0.25">
      <c r="A39" t="s">
        <v>395</v>
      </c>
      <c r="B39" t="s">
        <v>49</v>
      </c>
      <c r="C39" t="s">
        <v>580</v>
      </c>
      <c r="D39" t="s">
        <v>540</v>
      </c>
      <c r="E39">
        <v>11</v>
      </c>
      <c r="F39">
        <v>0</v>
      </c>
      <c r="G39" s="16">
        <v>0</v>
      </c>
      <c r="H39">
        <v>599</v>
      </c>
      <c r="I39" s="16">
        <v>0.52180000000000004</v>
      </c>
      <c r="J39">
        <v>31</v>
      </c>
      <c r="K39" s="16">
        <v>6.6100000000000006E-2</v>
      </c>
      <c r="M39" t="s">
        <v>395</v>
      </c>
      <c r="AD39" t="s">
        <v>777</v>
      </c>
    </row>
    <row r="40" spans="1:30" x14ac:dyDescent="0.25">
      <c r="A40" t="s">
        <v>413</v>
      </c>
      <c r="B40" t="s">
        <v>7</v>
      </c>
      <c r="C40" t="s">
        <v>580</v>
      </c>
      <c r="D40" t="s">
        <v>2</v>
      </c>
      <c r="E40">
        <v>15</v>
      </c>
      <c r="F40">
        <v>899</v>
      </c>
      <c r="G40" s="16">
        <v>0.86360000000000003</v>
      </c>
      <c r="H40">
        <v>0</v>
      </c>
      <c r="I40" s="16">
        <v>0</v>
      </c>
      <c r="J40">
        <v>2</v>
      </c>
      <c r="K40" s="16">
        <v>4.4999999999999997E-3</v>
      </c>
      <c r="M40" t="s">
        <v>413</v>
      </c>
      <c r="AD40" t="s">
        <v>714</v>
      </c>
    </row>
    <row r="41" spans="1:30" x14ac:dyDescent="0.25">
      <c r="A41" t="s">
        <v>145</v>
      </c>
      <c r="B41" t="s">
        <v>2</v>
      </c>
      <c r="C41" t="s">
        <v>555</v>
      </c>
      <c r="D41" t="s">
        <v>10</v>
      </c>
      <c r="E41">
        <v>13</v>
      </c>
      <c r="F41">
        <v>0</v>
      </c>
      <c r="G41" s="16">
        <v>0</v>
      </c>
      <c r="H41">
        <v>240</v>
      </c>
      <c r="I41" s="16">
        <v>0.2233</v>
      </c>
      <c r="J41">
        <v>149</v>
      </c>
      <c r="K41" s="16">
        <v>0.31169999999999998</v>
      </c>
      <c r="M41" t="s">
        <v>145</v>
      </c>
      <c r="AD41" t="s">
        <v>714</v>
      </c>
    </row>
    <row r="42" spans="1:30" x14ac:dyDescent="0.25">
      <c r="A42" t="s">
        <v>350</v>
      </c>
      <c r="B42" t="s">
        <v>55</v>
      </c>
      <c r="C42" t="s">
        <v>555</v>
      </c>
      <c r="D42" t="s">
        <v>539</v>
      </c>
      <c r="E42">
        <v>16</v>
      </c>
      <c r="F42">
        <v>0</v>
      </c>
      <c r="G42" s="16">
        <v>0</v>
      </c>
      <c r="H42">
        <v>636</v>
      </c>
      <c r="I42" s="16">
        <v>0.60740000000000005</v>
      </c>
      <c r="J42">
        <v>68</v>
      </c>
      <c r="K42" s="16">
        <v>0.14749999999999999</v>
      </c>
      <c r="M42" t="s">
        <v>350</v>
      </c>
      <c r="AD42" t="s">
        <v>645</v>
      </c>
    </row>
    <row r="43" spans="1:30" x14ac:dyDescent="0.25">
      <c r="A43" t="s">
        <v>160</v>
      </c>
      <c r="B43" t="s">
        <v>13</v>
      </c>
      <c r="C43" t="s">
        <v>555</v>
      </c>
      <c r="D43" t="s">
        <v>13</v>
      </c>
      <c r="E43">
        <v>16</v>
      </c>
      <c r="F43">
        <v>146</v>
      </c>
      <c r="G43" s="16">
        <v>0.13789999999999999</v>
      </c>
      <c r="H43">
        <v>0</v>
      </c>
      <c r="I43" s="16">
        <v>0</v>
      </c>
      <c r="J43">
        <v>335</v>
      </c>
      <c r="K43" s="16">
        <v>0.7631</v>
      </c>
      <c r="M43" t="s">
        <v>160</v>
      </c>
      <c r="N43" t="str">
        <f t="shared" si="0"/>
        <v>TE</v>
      </c>
      <c r="O43">
        <f t="shared" si="1"/>
        <v>15</v>
      </c>
      <c r="P43">
        <f t="shared" si="2"/>
        <v>677</v>
      </c>
      <c r="Q43">
        <f t="shared" si="3"/>
        <v>0</v>
      </c>
      <c r="R43">
        <f t="shared" si="4"/>
        <v>15</v>
      </c>
      <c r="AD43" t="s">
        <v>645</v>
      </c>
    </row>
    <row r="44" spans="1:30" x14ac:dyDescent="0.25">
      <c r="A44" t="s">
        <v>318</v>
      </c>
      <c r="B44" t="s">
        <v>31</v>
      </c>
      <c r="C44" t="s">
        <v>160</v>
      </c>
      <c r="D44" t="s">
        <v>13</v>
      </c>
      <c r="E44">
        <v>15</v>
      </c>
      <c r="F44">
        <v>677</v>
      </c>
      <c r="G44" s="16">
        <v>0.60340000000000005</v>
      </c>
      <c r="H44">
        <v>0</v>
      </c>
      <c r="I44" s="16">
        <v>0</v>
      </c>
      <c r="J44">
        <v>15</v>
      </c>
      <c r="K44" s="16">
        <v>3.3599999999999998E-2</v>
      </c>
      <c r="M44" t="s">
        <v>318</v>
      </c>
      <c r="N44" t="str">
        <f t="shared" si="0"/>
        <v>LB</v>
      </c>
      <c r="O44">
        <f t="shared" si="1"/>
        <v>14</v>
      </c>
      <c r="P44">
        <f t="shared" si="2"/>
        <v>0</v>
      </c>
      <c r="Q44">
        <f t="shared" si="3"/>
        <v>875</v>
      </c>
      <c r="R44">
        <f t="shared" si="4"/>
        <v>21</v>
      </c>
      <c r="AD44" t="s">
        <v>707</v>
      </c>
    </row>
    <row r="45" spans="1:30" x14ac:dyDescent="0.25">
      <c r="A45" t="s">
        <v>339</v>
      </c>
      <c r="B45" t="s">
        <v>26</v>
      </c>
      <c r="C45" t="s">
        <v>318</v>
      </c>
      <c r="D45" t="s">
        <v>540</v>
      </c>
      <c r="E45">
        <v>14</v>
      </c>
      <c r="F45">
        <v>0</v>
      </c>
      <c r="G45" s="16">
        <v>0</v>
      </c>
      <c r="H45">
        <v>875</v>
      </c>
      <c r="I45" s="16">
        <v>0.8357</v>
      </c>
      <c r="J45">
        <v>21</v>
      </c>
      <c r="K45" s="16">
        <v>4.5600000000000002E-2</v>
      </c>
      <c r="M45" t="s">
        <v>339</v>
      </c>
      <c r="N45" t="str">
        <f t="shared" si="0"/>
        <v>SS</v>
      </c>
      <c r="O45">
        <f t="shared" si="1"/>
        <v>15</v>
      </c>
      <c r="P45">
        <f t="shared" si="2"/>
        <v>0</v>
      </c>
      <c r="Q45">
        <f t="shared" si="3"/>
        <v>811</v>
      </c>
      <c r="R45">
        <f t="shared" si="4"/>
        <v>101</v>
      </c>
      <c r="AD45" t="s">
        <v>707</v>
      </c>
    </row>
    <row r="46" spans="1:30" x14ac:dyDescent="0.25">
      <c r="A46" t="s">
        <v>163</v>
      </c>
      <c r="B46" t="s">
        <v>45</v>
      </c>
      <c r="C46" t="s">
        <v>566</v>
      </c>
      <c r="D46" t="s">
        <v>16</v>
      </c>
      <c r="E46">
        <v>4</v>
      </c>
      <c r="F46">
        <v>31</v>
      </c>
      <c r="G46" s="16">
        <v>2.98E-2</v>
      </c>
      <c r="H46">
        <v>0</v>
      </c>
      <c r="I46" s="16">
        <v>0</v>
      </c>
      <c r="J46">
        <v>15</v>
      </c>
      <c r="K46" s="16">
        <v>3.3700000000000001E-2</v>
      </c>
      <c r="M46" t="s">
        <v>163</v>
      </c>
      <c r="N46" t="str">
        <f t="shared" si="0"/>
        <v>T</v>
      </c>
      <c r="O46">
        <f t="shared" si="1"/>
        <v>16</v>
      </c>
      <c r="P46">
        <f t="shared" si="2"/>
        <v>284</v>
      </c>
      <c r="Q46">
        <f t="shared" si="3"/>
        <v>0</v>
      </c>
      <c r="R46">
        <f t="shared" si="4"/>
        <v>81</v>
      </c>
      <c r="AD46" t="s">
        <v>724</v>
      </c>
    </row>
    <row r="47" spans="1:30" x14ac:dyDescent="0.25">
      <c r="A47" t="s">
        <v>347</v>
      </c>
      <c r="B47" t="s">
        <v>70</v>
      </c>
      <c r="C47" t="s">
        <v>566</v>
      </c>
      <c r="D47" t="s">
        <v>16</v>
      </c>
      <c r="E47">
        <v>2</v>
      </c>
      <c r="F47">
        <v>24</v>
      </c>
      <c r="G47" s="16">
        <v>2.2700000000000001E-2</v>
      </c>
      <c r="H47">
        <v>0</v>
      </c>
      <c r="I47" s="16">
        <v>0</v>
      </c>
      <c r="J47">
        <v>5</v>
      </c>
      <c r="K47" s="16">
        <v>1.14E-2</v>
      </c>
      <c r="M47" t="s">
        <v>347</v>
      </c>
      <c r="N47" t="str">
        <f t="shared" si="0"/>
        <v>DT</v>
      </c>
      <c r="O47">
        <f t="shared" si="1"/>
        <v>7</v>
      </c>
      <c r="P47">
        <f t="shared" si="2"/>
        <v>0</v>
      </c>
      <c r="Q47">
        <f t="shared" si="3"/>
        <v>112</v>
      </c>
      <c r="R47">
        <f t="shared" si="4"/>
        <v>24</v>
      </c>
      <c r="AD47" t="s">
        <v>724</v>
      </c>
    </row>
    <row r="48" spans="1:30" x14ac:dyDescent="0.25">
      <c r="A48" t="s">
        <v>61</v>
      </c>
      <c r="B48" t="s">
        <v>23</v>
      </c>
      <c r="C48" t="s">
        <v>339</v>
      </c>
      <c r="D48" t="s">
        <v>7</v>
      </c>
      <c r="E48">
        <v>15</v>
      </c>
      <c r="F48">
        <v>0</v>
      </c>
      <c r="G48" s="16">
        <v>0</v>
      </c>
      <c r="H48">
        <v>811</v>
      </c>
      <c r="I48" s="16">
        <v>0.78280000000000005</v>
      </c>
      <c r="J48">
        <v>101</v>
      </c>
      <c r="K48" s="16">
        <v>0.22700000000000001</v>
      </c>
      <c r="M48" s="19" t="s">
        <v>61</v>
      </c>
      <c r="N48" s="19" t="str">
        <f t="shared" si="0"/>
        <v>LB</v>
      </c>
      <c r="O48" s="19">
        <v>6</v>
      </c>
      <c r="P48" s="19">
        <f t="shared" si="2"/>
        <v>0</v>
      </c>
      <c r="Q48" s="19">
        <v>32</v>
      </c>
      <c r="R48" s="19">
        <f>70+54</f>
        <v>124</v>
      </c>
      <c r="S48" s="17" t="s">
        <v>540</v>
      </c>
      <c r="T48" s="17">
        <v>2</v>
      </c>
      <c r="U48" s="17">
        <v>0</v>
      </c>
      <c r="V48" s="20">
        <v>0</v>
      </c>
      <c r="W48" s="17">
        <v>22</v>
      </c>
      <c r="X48" s="20">
        <v>1.9099999999999999E-2</v>
      </c>
      <c r="Y48" s="17">
        <v>54</v>
      </c>
      <c r="Z48" s="20">
        <v>0.10929999999999999</v>
      </c>
      <c r="AD48" t="s">
        <v>737</v>
      </c>
    </row>
    <row r="49" spans="1:30" x14ac:dyDescent="0.25">
      <c r="A49" t="s">
        <v>222</v>
      </c>
      <c r="B49" t="s">
        <v>16</v>
      </c>
      <c r="C49" t="s">
        <v>163</v>
      </c>
      <c r="D49" t="s">
        <v>542</v>
      </c>
      <c r="E49">
        <v>16</v>
      </c>
      <c r="F49">
        <v>284</v>
      </c>
      <c r="G49" s="16">
        <v>0.254</v>
      </c>
      <c r="H49">
        <v>0</v>
      </c>
      <c r="I49" s="16">
        <v>0</v>
      </c>
      <c r="J49">
        <v>81</v>
      </c>
      <c r="K49" s="16">
        <v>0.18079999999999999</v>
      </c>
      <c r="M49" t="s">
        <v>222</v>
      </c>
      <c r="N49" t="str">
        <f t="shared" si="0"/>
        <v>RB</v>
      </c>
      <c r="O49">
        <f t="shared" si="1"/>
        <v>13</v>
      </c>
      <c r="P49">
        <f t="shared" si="2"/>
        <v>537</v>
      </c>
      <c r="Q49">
        <f t="shared" si="3"/>
        <v>0</v>
      </c>
      <c r="R49">
        <f t="shared" si="4"/>
        <v>0</v>
      </c>
      <c r="AD49" t="s">
        <v>737</v>
      </c>
    </row>
    <row r="50" spans="1:30" x14ac:dyDescent="0.25">
      <c r="A50" t="s">
        <v>291</v>
      </c>
      <c r="B50" t="s">
        <v>98</v>
      </c>
      <c r="C50" t="s">
        <v>347</v>
      </c>
      <c r="D50" t="s">
        <v>70</v>
      </c>
      <c r="E50">
        <v>7</v>
      </c>
      <c r="F50">
        <v>0</v>
      </c>
      <c r="G50" s="16">
        <v>0</v>
      </c>
      <c r="H50">
        <v>112</v>
      </c>
      <c r="I50" s="16">
        <v>0.1047</v>
      </c>
      <c r="J50">
        <v>24</v>
      </c>
      <c r="K50" s="16">
        <v>5.1299999999999998E-2</v>
      </c>
      <c r="M50" t="s">
        <v>291</v>
      </c>
      <c r="N50" t="str">
        <f t="shared" si="0"/>
        <v>DE</v>
      </c>
      <c r="O50">
        <f t="shared" si="1"/>
        <v>16</v>
      </c>
      <c r="P50">
        <f t="shared" si="2"/>
        <v>0</v>
      </c>
      <c r="Q50">
        <f t="shared" si="3"/>
        <v>388</v>
      </c>
      <c r="R50">
        <f t="shared" si="4"/>
        <v>347</v>
      </c>
      <c r="AD50" t="s">
        <v>655</v>
      </c>
    </row>
    <row r="51" spans="1:30" x14ac:dyDescent="0.25">
      <c r="A51" t="s">
        <v>269</v>
      </c>
      <c r="B51" t="s">
        <v>45</v>
      </c>
      <c r="C51" t="s">
        <v>61</v>
      </c>
      <c r="D51" t="s">
        <v>540</v>
      </c>
      <c r="E51">
        <v>4</v>
      </c>
      <c r="F51">
        <v>0</v>
      </c>
      <c r="G51" s="16">
        <v>0</v>
      </c>
      <c r="H51">
        <v>10</v>
      </c>
      <c r="I51" s="16">
        <v>9.7000000000000003E-3</v>
      </c>
      <c r="J51">
        <v>70</v>
      </c>
      <c r="K51" s="16">
        <v>0.158</v>
      </c>
      <c r="M51" t="s">
        <v>269</v>
      </c>
      <c r="N51" t="str">
        <f t="shared" si="0"/>
        <v>T</v>
      </c>
      <c r="O51">
        <f t="shared" si="1"/>
        <v>16</v>
      </c>
      <c r="P51">
        <f t="shared" si="2"/>
        <v>1010</v>
      </c>
      <c r="Q51">
        <f t="shared" si="3"/>
        <v>0</v>
      </c>
      <c r="R51">
        <f t="shared" si="4"/>
        <v>56</v>
      </c>
      <c r="AD51" t="s">
        <v>655</v>
      </c>
    </row>
    <row r="52" spans="1:30" x14ac:dyDescent="0.25">
      <c r="A52" t="s">
        <v>374</v>
      </c>
      <c r="B52" t="s">
        <v>16</v>
      </c>
      <c r="C52" t="s">
        <v>61</v>
      </c>
      <c r="D52" t="s">
        <v>540</v>
      </c>
      <c r="E52">
        <v>2</v>
      </c>
      <c r="F52">
        <v>0</v>
      </c>
      <c r="G52" s="16">
        <v>0</v>
      </c>
      <c r="H52">
        <v>22</v>
      </c>
      <c r="I52" s="16">
        <v>1.9099999999999999E-2</v>
      </c>
      <c r="J52">
        <v>54</v>
      </c>
      <c r="K52" s="16">
        <v>0.10929999999999999</v>
      </c>
      <c r="M52" t="s">
        <v>374</v>
      </c>
      <c r="N52" t="str">
        <f t="shared" si="0"/>
        <v>RB</v>
      </c>
      <c r="O52">
        <f t="shared" si="1"/>
        <v>7</v>
      </c>
      <c r="P52">
        <f t="shared" si="2"/>
        <v>237</v>
      </c>
      <c r="Q52">
        <f t="shared" si="3"/>
        <v>0</v>
      </c>
      <c r="R52">
        <f t="shared" si="4"/>
        <v>0</v>
      </c>
      <c r="AD52" t="s">
        <v>781</v>
      </c>
    </row>
    <row r="53" spans="1:30" x14ac:dyDescent="0.25">
      <c r="A53" t="s">
        <v>52</v>
      </c>
      <c r="B53" t="s">
        <v>31</v>
      </c>
      <c r="C53" t="s">
        <v>222</v>
      </c>
      <c r="D53" t="s">
        <v>16</v>
      </c>
      <c r="E53">
        <v>13</v>
      </c>
      <c r="F53">
        <v>537</v>
      </c>
      <c r="G53" s="16">
        <v>0.51829999999999998</v>
      </c>
      <c r="H53">
        <v>0</v>
      </c>
      <c r="I53" s="16">
        <v>0</v>
      </c>
      <c r="J53">
        <v>0</v>
      </c>
      <c r="K53" s="16">
        <v>0</v>
      </c>
      <c r="M53" t="s">
        <v>52</v>
      </c>
      <c r="AD53" t="s">
        <v>781</v>
      </c>
    </row>
    <row r="54" spans="1:30" x14ac:dyDescent="0.25">
      <c r="A54" t="s">
        <v>57</v>
      </c>
      <c r="B54" t="s">
        <v>2</v>
      </c>
      <c r="C54" t="s">
        <v>291</v>
      </c>
      <c r="D54" t="s">
        <v>98</v>
      </c>
      <c r="E54">
        <v>16</v>
      </c>
      <c r="F54">
        <v>0</v>
      </c>
      <c r="G54" s="16">
        <v>0</v>
      </c>
      <c r="H54">
        <v>388</v>
      </c>
      <c r="I54" s="16">
        <v>0.35930000000000001</v>
      </c>
      <c r="J54">
        <v>347</v>
      </c>
      <c r="K54" s="16">
        <v>0.79039999999999999</v>
      </c>
      <c r="M54" t="s">
        <v>57</v>
      </c>
      <c r="AD54" t="s">
        <v>668</v>
      </c>
    </row>
    <row r="55" spans="1:30" x14ac:dyDescent="0.25">
      <c r="A55" t="s">
        <v>118</v>
      </c>
      <c r="B55" t="s">
        <v>10</v>
      </c>
      <c r="C55" t="s">
        <v>753</v>
      </c>
      <c r="D55" t="s">
        <v>10</v>
      </c>
      <c r="E55">
        <v>12</v>
      </c>
      <c r="F55">
        <v>0</v>
      </c>
      <c r="G55" s="16">
        <v>0</v>
      </c>
      <c r="H55">
        <v>154</v>
      </c>
      <c r="I55" s="16">
        <v>0.1525</v>
      </c>
      <c r="J55">
        <v>156</v>
      </c>
      <c r="K55" s="16">
        <v>0.34899999999999998</v>
      </c>
      <c r="M55" t="s">
        <v>118</v>
      </c>
      <c r="N55" t="str">
        <f t="shared" si="0"/>
        <v>CB</v>
      </c>
      <c r="O55">
        <f t="shared" si="1"/>
        <v>4</v>
      </c>
      <c r="P55">
        <f t="shared" si="2"/>
        <v>0</v>
      </c>
      <c r="Q55">
        <f t="shared" si="3"/>
        <v>38</v>
      </c>
      <c r="R55">
        <f t="shared" si="4"/>
        <v>38</v>
      </c>
      <c r="AD55" t="s">
        <v>668</v>
      </c>
    </row>
    <row r="56" spans="1:30" x14ac:dyDescent="0.25">
      <c r="A56" t="s">
        <v>377</v>
      </c>
      <c r="B56" t="s">
        <v>98</v>
      </c>
      <c r="C56" t="s">
        <v>753</v>
      </c>
      <c r="D56" t="s">
        <v>10</v>
      </c>
      <c r="E56">
        <v>1</v>
      </c>
      <c r="F56">
        <v>0</v>
      </c>
      <c r="G56" s="16">
        <v>0</v>
      </c>
      <c r="H56">
        <v>11</v>
      </c>
      <c r="I56" s="16">
        <v>1.0200000000000001E-2</v>
      </c>
      <c r="J56">
        <v>6</v>
      </c>
      <c r="K56" s="16">
        <v>1.29E-2</v>
      </c>
      <c r="M56" t="s">
        <v>377</v>
      </c>
      <c r="N56" t="str">
        <f t="shared" si="0"/>
        <v>DE</v>
      </c>
      <c r="O56">
        <f t="shared" si="1"/>
        <v>6</v>
      </c>
      <c r="P56">
        <f t="shared" si="2"/>
        <v>0</v>
      </c>
      <c r="Q56">
        <f t="shared" si="3"/>
        <v>69</v>
      </c>
      <c r="R56">
        <f t="shared" si="4"/>
        <v>18</v>
      </c>
      <c r="AD56" t="s">
        <v>569</v>
      </c>
    </row>
    <row r="57" spans="1:30" x14ac:dyDescent="0.25">
      <c r="A57" t="s">
        <v>422</v>
      </c>
      <c r="B57" t="s">
        <v>49</v>
      </c>
      <c r="C57" t="s">
        <v>574</v>
      </c>
      <c r="D57" t="s">
        <v>98</v>
      </c>
      <c r="E57">
        <v>13</v>
      </c>
      <c r="F57">
        <v>0</v>
      </c>
      <c r="G57" s="16">
        <v>0</v>
      </c>
      <c r="H57">
        <v>543</v>
      </c>
      <c r="I57" s="16">
        <v>0.50749999999999995</v>
      </c>
      <c r="J57">
        <v>11</v>
      </c>
      <c r="K57" s="16">
        <v>2.29E-2</v>
      </c>
      <c r="M57" t="s">
        <v>422</v>
      </c>
      <c r="AD57" t="s">
        <v>569</v>
      </c>
    </row>
    <row r="58" spans="1:30" x14ac:dyDescent="0.25">
      <c r="A58" t="s">
        <v>245</v>
      </c>
      <c r="B58" t="s">
        <v>31</v>
      </c>
      <c r="C58" t="s">
        <v>574</v>
      </c>
      <c r="D58" t="s">
        <v>2</v>
      </c>
      <c r="E58">
        <v>16</v>
      </c>
      <c r="F58">
        <v>406</v>
      </c>
      <c r="G58" s="16">
        <v>0.3856</v>
      </c>
      <c r="H58">
        <v>0</v>
      </c>
      <c r="I58" s="16">
        <v>0</v>
      </c>
      <c r="J58">
        <v>129</v>
      </c>
      <c r="K58" s="16">
        <v>0.30070000000000002</v>
      </c>
      <c r="M58" t="s">
        <v>245</v>
      </c>
      <c r="N58" t="str">
        <f t="shared" si="0"/>
        <v>LB</v>
      </c>
      <c r="O58">
        <f t="shared" si="1"/>
        <v>16</v>
      </c>
      <c r="P58">
        <f t="shared" si="2"/>
        <v>0</v>
      </c>
      <c r="Q58">
        <f t="shared" si="3"/>
        <v>112</v>
      </c>
      <c r="R58">
        <f t="shared" si="4"/>
        <v>323</v>
      </c>
      <c r="AD58" t="s">
        <v>646</v>
      </c>
    </row>
    <row r="59" spans="1:30" x14ac:dyDescent="0.25">
      <c r="A59" t="s">
        <v>258</v>
      </c>
      <c r="B59" t="s">
        <v>23</v>
      </c>
      <c r="C59" t="s">
        <v>269</v>
      </c>
      <c r="D59" t="s">
        <v>542</v>
      </c>
      <c r="E59">
        <v>16</v>
      </c>
      <c r="F59">
        <v>1010</v>
      </c>
      <c r="G59" s="16">
        <v>1</v>
      </c>
      <c r="H59">
        <v>0</v>
      </c>
      <c r="I59" s="16">
        <v>0</v>
      </c>
      <c r="J59">
        <v>56</v>
      </c>
      <c r="K59" s="16">
        <v>0.1308</v>
      </c>
      <c r="M59" t="s">
        <v>258</v>
      </c>
      <c r="N59" t="str">
        <f t="shared" si="0"/>
        <v>LB</v>
      </c>
      <c r="O59">
        <f t="shared" si="1"/>
        <v>16</v>
      </c>
      <c r="P59">
        <f t="shared" si="2"/>
        <v>0</v>
      </c>
      <c r="Q59">
        <f t="shared" si="3"/>
        <v>1111</v>
      </c>
      <c r="R59">
        <f t="shared" si="4"/>
        <v>176</v>
      </c>
      <c r="AD59" t="s">
        <v>646</v>
      </c>
    </row>
    <row r="60" spans="1:30" x14ac:dyDescent="0.25">
      <c r="A60" t="s">
        <v>216</v>
      </c>
      <c r="B60" t="s">
        <v>2</v>
      </c>
      <c r="C60" t="s">
        <v>374</v>
      </c>
      <c r="D60" t="s">
        <v>16</v>
      </c>
      <c r="E60">
        <v>7</v>
      </c>
      <c r="F60">
        <v>237</v>
      </c>
      <c r="G60" s="16">
        <v>0.20899999999999999</v>
      </c>
      <c r="H60">
        <v>0</v>
      </c>
      <c r="I60" s="16">
        <v>0</v>
      </c>
      <c r="J60">
        <v>0</v>
      </c>
      <c r="K60" s="16">
        <v>0</v>
      </c>
      <c r="M60" t="s">
        <v>216</v>
      </c>
      <c r="AD60" t="s">
        <v>679</v>
      </c>
    </row>
    <row r="61" spans="1:30" x14ac:dyDescent="0.25">
      <c r="A61" t="s">
        <v>263</v>
      </c>
      <c r="B61" t="s">
        <v>2</v>
      </c>
      <c r="C61" t="s">
        <v>627</v>
      </c>
      <c r="D61" t="s">
        <v>26</v>
      </c>
      <c r="E61">
        <v>2</v>
      </c>
      <c r="F61">
        <v>0</v>
      </c>
      <c r="G61" s="16">
        <v>0</v>
      </c>
      <c r="H61">
        <v>2</v>
      </c>
      <c r="I61" s="16">
        <v>1.9E-3</v>
      </c>
      <c r="J61">
        <v>23</v>
      </c>
      <c r="K61" s="16">
        <v>5.1900000000000002E-2</v>
      </c>
      <c r="M61" t="s">
        <v>263</v>
      </c>
      <c r="N61" t="str">
        <f t="shared" si="0"/>
        <v>WR</v>
      </c>
      <c r="O61">
        <f t="shared" si="1"/>
        <v>12</v>
      </c>
      <c r="P61">
        <f t="shared" si="2"/>
        <v>217</v>
      </c>
      <c r="Q61">
        <f t="shared" si="3"/>
        <v>0</v>
      </c>
      <c r="R61">
        <f t="shared" si="4"/>
        <v>194</v>
      </c>
      <c r="AD61" t="s">
        <v>679</v>
      </c>
    </row>
    <row r="62" spans="1:30" x14ac:dyDescent="0.25">
      <c r="A62" t="s">
        <v>287</v>
      </c>
      <c r="B62" t="s">
        <v>288</v>
      </c>
      <c r="C62" t="s">
        <v>627</v>
      </c>
      <c r="D62" t="s">
        <v>26</v>
      </c>
      <c r="E62">
        <v>7</v>
      </c>
      <c r="F62">
        <v>0</v>
      </c>
      <c r="G62" s="16">
        <v>0</v>
      </c>
      <c r="H62">
        <v>0</v>
      </c>
      <c r="I62" s="16">
        <v>0</v>
      </c>
      <c r="J62">
        <v>120</v>
      </c>
      <c r="K62" s="16">
        <v>0.25159999999999999</v>
      </c>
      <c r="M62" t="s">
        <v>287</v>
      </c>
      <c r="AD62" t="s">
        <v>730</v>
      </c>
    </row>
    <row r="63" spans="1:30" x14ac:dyDescent="0.25">
      <c r="A63" t="s">
        <v>278</v>
      </c>
      <c r="B63" t="s">
        <v>13</v>
      </c>
      <c r="C63" t="s">
        <v>594</v>
      </c>
      <c r="D63" t="s">
        <v>540</v>
      </c>
      <c r="E63">
        <v>5</v>
      </c>
      <c r="F63">
        <v>0</v>
      </c>
      <c r="G63" s="16">
        <v>0</v>
      </c>
      <c r="H63">
        <v>0</v>
      </c>
      <c r="I63" s="16">
        <v>0</v>
      </c>
      <c r="J63">
        <v>119</v>
      </c>
      <c r="K63" s="16">
        <v>0.2581</v>
      </c>
      <c r="M63" t="s">
        <v>278</v>
      </c>
      <c r="AD63" t="s">
        <v>730</v>
      </c>
    </row>
    <row r="64" spans="1:30" x14ac:dyDescent="0.25">
      <c r="A64" t="s">
        <v>371</v>
      </c>
      <c r="B64" t="s">
        <v>55</v>
      </c>
      <c r="C64" t="s">
        <v>594</v>
      </c>
      <c r="D64" t="s">
        <v>540</v>
      </c>
      <c r="E64">
        <v>9</v>
      </c>
      <c r="F64">
        <v>0</v>
      </c>
      <c r="G64" s="16">
        <v>0</v>
      </c>
      <c r="H64">
        <v>4</v>
      </c>
      <c r="I64" s="16">
        <v>3.7000000000000002E-3</v>
      </c>
      <c r="J64">
        <v>154</v>
      </c>
      <c r="K64" s="16">
        <v>0.33050000000000002</v>
      </c>
      <c r="M64" t="s">
        <v>371</v>
      </c>
      <c r="AD64" t="s">
        <v>623</v>
      </c>
    </row>
    <row r="65" spans="1:30" x14ac:dyDescent="0.25">
      <c r="A65" t="s">
        <v>50</v>
      </c>
      <c r="B65" t="s">
        <v>49</v>
      </c>
      <c r="C65" t="s">
        <v>118</v>
      </c>
      <c r="D65" t="s">
        <v>10</v>
      </c>
      <c r="E65">
        <v>4</v>
      </c>
      <c r="F65">
        <v>0</v>
      </c>
      <c r="G65" s="16">
        <v>0</v>
      </c>
      <c r="H65">
        <v>38</v>
      </c>
      <c r="I65" s="16">
        <v>3.3000000000000002E-2</v>
      </c>
      <c r="J65">
        <v>38</v>
      </c>
      <c r="K65" s="16">
        <v>7.6899999999999996E-2</v>
      </c>
      <c r="M65" t="s">
        <v>50</v>
      </c>
      <c r="AD65" t="s">
        <v>623</v>
      </c>
    </row>
    <row r="66" spans="1:30" x14ac:dyDescent="0.25">
      <c r="A66" t="s">
        <v>72</v>
      </c>
      <c r="B66" t="s">
        <v>2</v>
      </c>
      <c r="C66" t="s">
        <v>611</v>
      </c>
      <c r="D66" t="s">
        <v>288</v>
      </c>
      <c r="E66">
        <v>16</v>
      </c>
      <c r="F66">
        <v>0</v>
      </c>
      <c r="G66" s="16">
        <v>0</v>
      </c>
      <c r="H66">
        <v>0</v>
      </c>
      <c r="I66" s="16">
        <v>0</v>
      </c>
      <c r="J66">
        <v>140</v>
      </c>
      <c r="K66" s="16">
        <v>0.31819999999999998</v>
      </c>
      <c r="M66" t="s">
        <v>72</v>
      </c>
      <c r="N66" t="str">
        <f t="shared" si="0"/>
        <v>WR</v>
      </c>
      <c r="O66">
        <f t="shared" si="1"/>
        <v>16</v>
      </c>
      <c r="P66">
        <f t="shared" si="2"/>
        <v>587</v>
      </c>
      <c r="Q66">
        <f t="shared" si="3"/>
        <v>0</v>
      </c>
      <c r="R66">
        <f t="shared" si="4"/>
        <v>59</v>
      </c>
      <c r="AD66" t="s">
        <v>603</v>
      </c>
    </row>
    <row r="67" spans="1:30" x14ac:dyDescent="0.25">
      <c r="A67" t="s">
        <v>274</v>
      </c>
      <c r="B67" t="s">
        <v>201</v>
      </c>
      <c r="C67" t="s">
        <v>611</v>
      </c>
      <c r="D67" t="s">
        <v>98</v>
      </c>
      <c r="E67">
        <v>16</v>
      </c>
      <c r="F67">
        <v>0</v>
      </c>
      <c r="G67" s="16">
        <v>0</v>
      </c>
      <c r="H67">
        <v>573</v>
      </c>
      <c r="I67" s="16">
        <v>0.51390000000000002</v>
      </c>
      <c r="J67">
        <v>67</v>
      </c>
      <c r="K67" s="16">
        <v>0.14960000000000001</v>
      </c>
      <c r="M67" t="s">
        <v>274</v>
      </c>
      <c r="N67" t="str">
        <f t="shared" si="0"/>
        <v>C</v>
      </c>
      <c r="O67">
        <f t="shared" si="1"/>
        <v>9</v>
      </c>
      <c r="P67">
        <f t="shared" si="2"/>
        <v>597</v>
      </c>
      <c r="Q67">
        <f t="shared" si="3"/>
        <v>0</v>
      </c>
      <c r="R67">
        <f t="shared" si="4"/>
        <v>0</v>
      </c>
      <c r="AD67" t="s">
        <v>603</v>
      </c>
    </row>
    <row r="68" spans="1:30" x14ac:dyDescent="0.25">
      <c r="A68" t="s">
        <v>276</v>
      </c>
      <c r="B68" t="s">
        <v>7</v>
      </c>
      <c r="C68" t="s">
        <v>611</v>
      </c>
      <c r="D68" t="s">
        <v>70</v>
      </c>
      <c r="E68">
        <v>7</v>
      </c>
      <c r="F68">
        <v>0</v>
      </c>
      <c r="G68" s="16">
        <v>0</v>
      </c>
      <c r="H68">
        <v>97</v>
      </c>
      <c r="I68" s="16">
        <v>8.4199999999999997E-2</v>
      </c>
      <c r="J68">
        <v>60</v>
      </c>
      <c r="K68" s="16">
        <v>0.129</v>
      </c>
      <c r="M68" t="s">
        <v>276</v>
      </c>
      <c r="AD68" t="s">
        <v>604</v>
      </c>
    </row>
    <row r="69" spans="1:30" x14ac:dyDescent="0.25">
      <c r="A69" t="s">
        <v>189</v>
      </c>
      <c r="B69" t="s">
        <v>13</v>
      </c>
      <c r="C69" t="s">
        <v>611</v>
      </c>
      <c r="D69" t="s">
        <v>70</v>
      </c>
      <c r="E69">
        <v>6</v>
      </c>
      <c r="F69">
        <v>0</v>
      </c>
      <c r="G69" s="16">
        <v>0</v>
      </c>
      <c r="H69">
        <v>205</v>
      </c>
      <c r="I69" s="16">
        <v>0.17799999999999999</v>
      </c>
      <c r="J69">
        <v>62</v>
      </c>
      <c r="K69" s="16">
        <v>0.1255</v>
      </c>
      <c r="M69" t="s">
        <v>189</v>
      </c>
      <c r="N69" t="str">
        <f t="shared" ref="N69:N130" si="5">VLOOKUP(A69,C$3:K$363,2,FALSE)</f>
        <v>TE</v>
      </c>
      <c r="O69">
        <f t="shared" ref="O69:O130" si="6">VLOOKUP(A69,C$3:K$363,3,FALSE)</f>
        <v>7</v>
      </c>
      <c r="P69">
        <f t="shared" ref="P69:P130" si="7">VLOOKUP(A69,C$3:K$363,4,FALSE)</f>
        <v>245</v>
      </c>
      <c r="Q69">
        <f t="shared" ref="Q69:Q130" si="8">VLOOKUP(A69,C$3:K$363,6,FALSE)</f>
        <v>0</v>
      </c>
      <c r="R69">
        <f t="shared" ref="R69:R130" si="9">VLOOKUP(A69,C$3:K$363,8,FALSE)</f>
        <v>55</v>
      </c>
      <c r="AD69" t="s">
        <v>604</v>
      </c>
    </row>
    <row r="70" spans="1:30" x14ac:dyDescent="0.25">
      <c r="A70" t="s">
        <v>354</v>
      </c>
      <c r="B70" t="s">
        <v>49</v>
      </c>
      <c r="C70" t="s">
        <v>595</v>
      </c>
      <c r="D70" t="s">
        <v>10</v>
      </c>
      <c r="E70">
        <v>7</v>
      </c>
      <c r="F70">
        <v>0</v>
      </c>
      <c r="G70" s="16">
        <v>0</v>
      </c>
      <c r="H70">
        <v>16</v>
      </c>
      <c r="I70" s="16">
        <v>1.5299999999999999E-2</v>
      </c>
      <c r="J70">
        <v>72</v>
      </c>
      <c r="K70" s="16">
        <v>0.15620000000000001</v>
      </c>
      <c r="M70" t="s">
        <v>354</v>
      </c>
      <c r="AD70" t="s">
        <v>605</v>
      </c>
    </row>
    <row r="71" spans="1:30" x14ac:dyDescent="0.25">
      <c r="A71" t="s">
        <v>259</v>
      </c>
      <c r="B71" t="s">
        <v>45</v>
      </c>
      <c r="C71" t="s">
        <v>595</v>
      </c>
      <c r="D71" t="s">
        <v>10</v>
      </c>
      <c r="E71">
        <v>7</v>
      </c>
      <c r="F71">
        <v>0</v>
      </c>
      <c r="G71" s="16">
        <v>0</v>
      </c>
      <c r="H71">
        <v>36</v>
      </c>
      <c r="I71" s="16">
        <v>3.3099999999999997E-2</v>
      </c>
      <c r="J71">
        <v>72</v>
      </c>
      <c r="K71" s="16">
        <v>0.16289999999999999</v>
      </c>
      <c r="M71" t="s">
        <v>259</v>
      </c>
      <c r="N71" t="str">
        <f t="shared" si="5"/>
        <v>T</v>
      </c>
      <c r="O71">
        <f t="shared" si="6"/>
        <v>12</v>
      </c>
      <c r="P71">
        <f t="shared" si="7"/>
        <v>406</v>
      </c>
      <c r="Q71">
        <f t="shared" si="8"/>
        <v>0</v>
      </c>
      <c r="R71">
        <f t="shared" si="9"/>
        <v>55</v>
      </c>
      <c r="AD71" t="s">
        <v>605</v>
      </c>
    </row>
    <row r="72" spans="1:30" x14ac:dyDescent="0.25">
      <c r="A72" t="s">
        <v>134</v>
      </c>
      <c r="B72" t="s">
        <v>49</v>
      </c>
      <c r="C72" t="s">
        <v>777</v>
      </c>
      <c r="D72" t="s">
        <v>13</v>
      </c>
      <c r="E72">
        <v>4</v>
      </c>
      <c r="F72">
        <v>12</v>
      </c>
      <c r="G72" s="16">
        <v>1.0800000000000001E-2</v>
      </c>
      <c r="H72">
        <v>0</v>
      </c>
      <c r="I72" s="16">
        <v>0</v>
      </c>
      <c r="J72">
        <v>43</v>
      </c>
      <c r="K72" s="16">
        <v>8.9599999999999999E-2</v>
      </c>
      <c r="M72" t="s">
        <v>134</v>
      </c>
      <c r="N72" t="str">
        <f t="shared" si="5"/>
        <v>G</v>
      </c>
      <c r="O72">
        <f t="shared" si="6"/>
        <v>13</v>
      </c>
      <c r="P72">
        <f t="shared" si="7"/>
        <v>144</v>
      </c>
      <c r="Q72">
        <f t="shared" si="8"/>
        <v>0</v>
      </c>
      <c r="R72">
        <f t="shared" si="9"/>
        <v>50</v>
      </c>
      <c r="AD72" t="s">
        <v>691</v>
      </c>
    </row>
    <row r="73" spans="1:30" x14ac:dyDescent="0.25">
      <c r="A73" t="s">
        <v>110</v>
      </c>
      <c r="B73" t="s">
        <v>2</v>
      </c>
      <c r="C73" t="s">
        <v>777</v>
      </c>
      <c r="D73" t="s">
        <v>13</v>
      </c>
      <c r="E73">
        <v>3</v>
      </c>
      <c r="F73">
        <v>43</v>
      </c>
      <c r="G73" s="16">
        <v>3.73E-2</v>
      </c>
      <c r="H73">
        <v>0</v>
      </c>
      <c r="I73" s="16">
        <v>0</v>
      </c>
      <c r="J73">
        <v>25</v>
      </c>
      <c r="K73" s="16">
        <v>5.2400000000000002E-2</v>
      </c>
      <c r="M73" t="s">
        <v>110</v>
      </c>
      <c r="AD73" t="s">
        <v>691</v>
      </c>
    </row>
    <row r="74" spans="1:30" x14ac:dyDescent="0.25">
      <c r="A74" t="s">
        <v>432</v>
      </c>
      <c r="B74" t="s">
        <v>16</v>
      </c>
      <c r="C74" t="s">
        <v>377</v>
      </c>
      <c r="D74" t="s">
        <v>98</v>
      </c>
      <c r="E74">
        <v>6</v>
      </c>
      <c r="F74">
        <v>0</v>
      </c>
      <c r="G74" s="16">
        <v>0</v>
      </c>
      <c r="H74">
        <v>69</v>
      </c>
      <c r="I74" s="16">
        <v>6.4100000000000004E-2</v>
      </c>
      <c r="J74">
        <v>18</v>
      </c>
      <c r="K74" s="16">
        <v>3.6999999999999998E-2</v>
      </c>
      <c r="M74" t="s">
        <v>432</v>
      </c>
      <c r="N74" t="str">
        <f t="shared" si="5"/>
        <v>RB</v>
      </c>
      <c r="O74">
        <f t="shared" si="6"/>
        <v>15</v>
      </c>
      <c r="P74">
        <f t="shared" si="7"/>
        <v>160</v>
      </c>
      <c r="Q74">
        <f t="shared" si="8"/>
        <v>0</v>
      </c>
      <c r="R74">
        <f t="shared" si="9"/>
        <v>291</v>
      </c>
      <c r="AD74" t="s">
        <v>658</v>
      </c>
    </row>
    <row r="75" spans="1:30" x14ac:dyDescent="0.25">
      <c r="A75" t="s">
        <v>302</v>
      </c>
      <c r="B75" t="s">
        <v>70</v>
      </c>
      <c r="C75" t="s">
        <v>245</v>
      </c>
      <c r="D75" t="s">
        <v>540</v>
      </c>
      <c r="E75">
        <v>16</v>
      </c>
      <c r="F75">
        <v>0</v>
      </c>
      <c r="G75" s="16">
        <v>0</v>
      </c>
      <c r="H75">
        <v>112</v>
      </c>
      <c r="I75" s="16">
        <v>0.1042</v>
      </c>
      <c r="J75">
        <v>323</v>
      </c>
      <c r="K75" s="16">
        <v>0.75470000000000004</v>
      </c>
      <c r="M75" t="s">
        <v>302</v>
      </c>
      <c r="N75" t="str">
        <f t="shared" si="5"/>
        <v>NT</v>
      </c>
      <c r="O75">
        <f t="shared" si="6"/>
        <v>16</v>
      </c>
      <c r="P75">
        <f t="shared" si="7"/>
        <v>0</v>
      </c>
      <c r="Q75">
        <f t="shared" si="8"/>
        <v>182</v>
      </c>
      <c r="R75">
        <f t="shared" si="9"/>
        <v>74</v>
      </c>
      <c r="AD75" t="s">
        <v>658</v>
      </c>
    </row>
    <row r="76" spans="1:30" x14ac:dyDescent="0.25">
      <c r="A76" t="s">
        <v>383</v>
      </c>
      <c r="B76" t="s">
        <v>7</v>
      </c>
      <c r="C76" t="s">
        <v>258</v>
      </c>
      <c r="D76" t="s">
        <v>540</v>
      </c>
      <c r="E76">
        <v>16</v>
      </c>
      <c r="F76">
        <v>0</v>
      </c>
      <c r="G76" s="16">
        <v>0</v>
      </c>
      <c r="H76">
        <v>1111</v>
      </c>
      <c r="I76" s="16">
        <v>0.99819999999999998</v>
      </c>
      <c r="J76">
        <v>176</v>
      </c>
      <c r="K76" s="16">
        <v>0.39550000000000002</v>
      </c>
      <c r="M76" t="s">
        <v>383</v>
      </c>
      <c r="N76" t="str">
        <f t="shared" si="5"/>
        <v>SS</v>
      </c>
      <c r="O76">
        <f t="shared" si="6"/>
        <v>16</v>
      </c>
      <c r="P76">
        <f t="shared" si="7"/>
        <v>0</v>
      </c>
      <c r="Q76">
        <f t="shared" si="8"/>
        <v>542</v>
      </c>
      <c r="R76">
        <f t="shared" si="9"/>
        <v>367</v>
      </c>
      <c r="AD76" t="s">
        <v>721</v>
      </c>
    </row>
    <row r="77" spans="1:30" x14ac:dyDescent="0.25">
      <c r="A77" t="s">
        <v>246</v>
      </c>
      <c r="B77" t="s">
        <v>70</v>
      </c>
      <c r="C77" t="s">
        <v>714</v>
      </c>
      <c r="D77" t="s">
        <v>16</v>
      </c>
      <c r="E77">
        <v>6</v>
      </c>
      <c r="F77">
        <v>58</v>
      </c>
      <c r="G77" s="16">
        <v>5.3400000000000003E-2</v>
      </c>
      <c r="H77">
        <v>0</v>
      </c>
      <c r="I77" s="16">
        <v>0</v>
      </c>
      <c r="J77">
        <v>10</v>
      </c>
      <c r="K77" s="16">
        <v>2.2599999999999999E-2</v>
      </c>
      <c r="M77" t="s">
        <v>246</v>
      </c>
      <c r="N77" t="str">
        <f t="shared" si="5"/>
        <v>DE</v>
      </c>
      <c r="O77">
        <f t="shared" si="6"/>
        <v>16</v>
      </c>
      <c r="P77">
        <f t="shared" si="7"/>
        <v>0</v>
      </c>
      <c r="Q77">
        <f t="shared" si="8"/>
        <v>672</v>
      </c>
      <c r="R77">
        <f t="shared" si="9"/>
        <v>137</v>
      </c>
      <c r="AD77" t="s">
        <v>721</v>
      </c>
    </row>
    <row r="78" spans="1:30" x14ac:dyDescent="0.25">
      <c r="A78" t="s">
        <v>124</v>
      </c>
      <c r="B78" t="s">
        <v>10</v>
      </c>
      <c r="C78" t="s">
        <v>714</v>
      </c>
      <c r="D78" t="s">
        <v>16</v>
      </c>
      <c r="E78">
        <v>9</v>
      </c>
      <c r="F78">
        <v>340</v>
      </c>
      <c r="G78" s="16">
        <v>0.3211</v>
      </c>
      <c r="H78">
        <v>0</v>
      </c>
      <c r="I78" s="16">
        <v>0</v>
      </c>
      <c r="J78">
        <v>0</v>
      </c>
      <c r="K78" s="16">
        <v>0</v>
      </c>
      <c r="M78" t="s">
        <v>124</v>
      </c>
      <c r="N78" t="str">
        <f t="shared" si="5"/>
        <v>CB</v>
      </c>
      <c r="O78">
        <f t="shared" si="6"/>
        <v>15</v>
      </c>
      <c r="P78">
        <f t="shared" si="7"/>
        <v>0</v>
      </c>
      <c r="Q78">
        <f t="shared" si="8"/>
        <v>334</v>
      </c>
      <c r="R78">
        <f t="shared" si="9"/>
        <v>199</v>
      </c>
      <c r="AD78" t="s">
        <v>721</v>
      </c>
    </row>
    <row r="79" spans="1:30" x14ac:dyDescent="0.25">
      <c r="A79" t="s">
        <v>3</v>
      </c>
      <c r="B79" t="s">
        <v>2</v>
      </c>
      <c r="C79" t="s">
        <v>645</v>
      </c>
      <c r="D79" t="s">
        <v>13</v>
      </c>
      <c r="E79">
        <v>12</v>
      </c>
      <c r="F79">
        <v>95</v>
      </c>
      <c r="G79" s="16">
        <v>9.1600000000000001E-2</v>
      </c>
      <c r="H79">
        <v>0</v>
      </c>
      <c r="I79" s="16">
        <v>0</v>
      </c>
      <c r="J79">
        <v>137</v>
      </c>
      <c r="K79" s="16">
        <v>0.32929999999999998</v>
      </c>
      <c r="M79" t="s">
        <v>3</v>
      </c>
      <c r="N79" t="str">
        <f t="shared" si="5"/>
        <v>WR</v>
      </c>
      <c r="O79">
        <f t="shared" si="6"/>
        <v>16</v>
      </c>
      <c r="P79">
        <f t="shared" si="7"/>
        <v>913</v>
      </c>
      <c r="Q79">
        <f t="shared" si="8"/>
        <v>0</v>
      </c>
      <c r="R79">
        <f t="shared" si="9"/>
        <v>8</v>
      </c>
      <c r="AD79" t="s">
        <v>624</v>
      </c>
    </row>
    <row r="80" spans="1:30" x14ac:dyDescent="0.25">
      <c r="A80" t="s">
        <v>156</v>
      </c>
      <c r="B80" t="s">
        <v>55</v>
      </c>
      <c r="C80" t="s">
        <v>645</v>
      </c>
      <c r="D80" t="s">
        <v>13</v>
      </c>
      <c r="E80">
        <v>3</v>
      </c>
      <c r="F80">
        <v>25</v>
      </c>
      <c r="G80" s="16">
        <v>2.24E-2</v>
      </c>
      <c r="H80">
        <v>0</v>
      </c>
      <c r="I80" s="16">
        <v>0</v>
      </c>
      <c r="J80">
        <v>39</v>
      </c>
      <c r="K80" s="16">
        <v>8.7099999999999997E-2</v>
      </c>
      <c r="M80" t="s">
        <v>156</v>
      </c>
      <c r="N80" t="str">
        <f t="shared" si="5"/>
        <v>QB</v>
      </c>
      <c r="O80">
        <f t="shared" si="6"/>
        <v>1</v>
      </c>
      <c r="P80">
        <f t="shared" si="7"/>
        <v>9</v>
      </c>
      <c r="Q80">
        <f t="shared" si="8"/>
        <v>0</v>
      </c>
      <c r="R80">
        <f t="shared" si="9"/>
        <v>0</v>
      </c>
      <c r="AD80" t="s">
        <v>624</v>
      </c>
    </row>
    <row r="81" spans="1:30" x14ac:dyDescent="0.25">
      <c r="A81" t="s">
        <v>165</v>
      </c>
      <c r="B81" t="s">
        <v>16</v>
      </c>
      <c r="C81" t="s">
        <v>263</v>
      </c>
      <c r="D81" t="s">
        <v>2</v>
      </c>
      <c r="E81">
        <v>12</v>
      </c>
      <c r="F81">
        <v>217</v>
      </c>
      <c r="G81" s="16">
        <v>0.2019</v>
      </c>
      <c r="H81">
        <v>0</v>
      </c>
      <c r="I81" s="16">
        <v>0</v>
      </c>
      <c r="J81">
        <v>194</v>
      </c>
      <c r="K81" s="16">
        <v>0.41360000000000002</v>
      </c>
      <c r="M81" t="s">
        <v>165</v>
      </c>
      <c r="AD81" t="s">
        <v>402</v>
      </c>
    </row>
    <row r="82" spans="1:30" x14ac:dyDescent="0.25">
      <c r="A82" t="s">
        <v>439</v>
      </c>
      <c r="B82" t="s">
        <v>49</v>
      </c>
      <c r="C82" t="s">
        <v>72</v>
      </c>
      <c r="D82" t="s">
        <v>2</v>
      </c>
      <c r="E82">
        <v>16</v>
      </c>
      <c r="F82">
        <v>587</v>
      </c>
      <c r="G82" s="16">
        <v>0.52929999999999999</v>
      </c>
      <c r="H82">
        <v>0</v>
      </c>
      <c r="I82" s="16">
        <v>0</v>
      </c>
      <c r="J82">
        <v>59</v>
      </c>
      <c r="K82" s="16">
        <v>0.1229</v>
      </c>
      <c r="M82" t="s">
        <v>439</v>
      </c>
      <c r="N82" t="str">
        <f t="shared" si="5"/>
        <v>G</v>
      </c>
      <c r="O82">
        <f t="shared" si="6"/>
        <v>6</v>
      </c>
      <c r="P82">
        <f t="shared" si="7"/>
        <v>21</v>
      </c>
      <c r="Q82">
        <f t="shared" si="8"/>
        <v>0</v>
      </c>
      <c r="R82">
        <f t="shared" si="9"/>
        <v>27</v>
      </c>
      <c r="AD82" t="s">
        <v>402</v>
      </c>
    </row>
    <row r="83" spans="1:30" x14ac:dyDescent="0.25">
      <c r="A83" t="s">
        <v>106</v>
      </c>
      <c r="B83" t="s">
        <v>70</v>
      </c>
      <c r="C83" t="s">
        <v>707</v>
      </c>
      <c r="D83" t="s">
        <v>540</v>
      </c>
      <c r="E83">
        <v>8</v>
      </c>
      <c r="F83">
        <v>0</v>
      </c>
      <c r="G83" s="16">
        <v>0</v>
      </c>
      <c r="H83">
        <v>119</v>
      </c>
      <c r="I83" s="16">
        <v>0.1069</v>
      </c>
      <c r="J83">
        <v>21</v>
      </c>
      <c r="K83" s="16">
        <v>4.7199999999999999E-2</v>
      </c>
      <c r="M83" t="s">
        <v>106</v>
      </c>
      <c r="N83" t="str">
        <f t="shared" si="5"/>
        <v>DT</v>
      </c>
      <c r="O83">
        <f t="shared" si="6"/>
        <v>5</v>
      </c>
      <c r="P83">
        <f t="shared" si="7"/>
        <v>0</v>
      </c>
      <c r="Q83">
        <f t="shared" si="8"/>
        <v>46</v>
      </c>
      <c r="R83">
        <f t="shared" si="9"/>
        <v>8</v>
      </c>
      <c r="AD83" t="s">
        <v>219</v>
      </c>
    </row>
    <row r="84" spans="1:30" x14ac:dyDescent="0.25">
      <c r="A84" t="s">
        <v>396</v>
      </c>
      <c r="B84" t="s">
        <v>16</v>
      </c>
      <c r="C84" t="s">
        <v>707</v>
      </c>
      <c r="D84" t="s">
        <v>98</v>
      </c>
      <c r="E84">
        <v>1</v>
      </c>
      <c r="F84">
        <v>0</v>
      </c>
      <c r="G84" s="16">
        <v>0</v>
      </c>
      <c r="H84">
        <v>16</v>
      </c>
      <c r="I84" s="16">
        <v>1.54E-2</v>
      </c>
      <c r="J84">
        <v>2</v>
      </c>
      <c r="K84" s="16">
        <v>4.4999999999999997E-3</v>
      </c>
      <c r="M84" t="s">
        <v>396</v>
      </c>
      <c r="AD84" t="s">
        <v>219</v>
      </c>
    </row>
    <row r="85" spans="1:30" x14ac:dyDescent="0.25">
      <c r="A85" t="s">
        <v>167</v>
      </c>
      <c r="B85" t="s">
        <v>98</v>
      </c>
      <c r="C85" t="s">
        <v>274</v>
      </c>
      <c r="D85" t="s">
        <v>201</v>
      </c>
      <c r="E85">
        <v>9</v>
      </c>
      <c r="F85">
        <v>597</v>
      </c>
      <c r="G85" s="16">
        <v>0.54969999999999997</v>
      </c>
      <c r="H85">
        <v>0</v>
      </c>
      <c r="I85" s="16">
        <v>0</v>
      </c>
      <c r="J85">
        <v>0</v>
      </c>
      <c r="K85" s="16">
        <v>0</v>
      </c>
      <c r="M85" t="s">
        <v>167</v>
      </c>
      <c r="N85" t="str">
        <f t="shared" si="5"/>
        <v>LB</v>
      </c>
      <c r="O85">
        <f t="shared" si="6"/>
        <v>15</v>
      </c>
      <c r="P85">
        <f t="shared" si="7"/>
        <v>0</v>
      </c>
      <c r="Q85">
        <f t="shared" si="8"/>
        <v>799</v>
      </c>
      <c r="R85">
        <f t="shared" si="9"/>
        <v>4</v>
      </c>
      <c r="AD85" t="s">
        <v>772</v>
      </c>
    </row>
    <row r="86" spans="1:30" x14ac:dyDescent="0.25">
      <c r="A86" t="s">
        <v>33</v>
      </c>
      <c r="B86" t="s">
        <v>10</v>
      </c>
      <c r="C86" t="s">
        <v>724</v>
      </c>
      <c r="D86" t="s">
        <v>10</v>
      </c>
      <c r="E86">
        <v>3</v>
      </c>
      <c r="F86">
        <v>0</v>
      </c>
      <c r="G86" s="16">
        <v>0</v>
      </c>
      <c r="H86">
        <v>104</v>
      </c>
      <c r="I86" s="16">
        <v>9.5399999999999999E-2</v>
      </c>
      <c r="J86">
        <v>9</v>
      </c>
      <c r="K86" s="16">
        <v>0.02</v>
      </c>
      <c r="M86" t="s">
        <v>33</v>
      </c>
      <c r="AD86" t="s">
        <v>772</v>
      </c>
    </row>
    <row r="87" spans="1:30" x14ac:dyDescent="0.25">
      <c r="A87" t="s">
        <v>265</v>
      </c>
      <c r="B87" t="s">
        <v>98</v>
      </c>
      <c r="C87" t="s">
        <v>724</v>
      </c>
      <c r="D87" t="s">
        <v>10</v>
      </c>
      <c r="E87">
        <v>10</v>
      </c>
      <c r="F87">
        <v>0</v>
      </c>
      <c r="G87" s="16">
        <v>0</v>
      </c>
      <c r="H87">
        <v>114</v>
      </c>
      <c r="I87" s="16">
        <v>0.1027</v>
      </c>
      <c r="J87">
        <v>91</v>
      </c>
      <c r="K87" s="16">
        <v>0.1996</v>
      </c>
      <c r="M87" t="s">
        <v>265</v>
      </c>
      <c r="N87" t="str">
        <f t="shared" si="5"/>
        <v>DE</v>
      </c>
      <c r="O87">
        <f t="shared" si="6"/>
        <v>9</v>
      </c>
      <c r="P87">
        <f t="shared" si="7"/>
        <v>0</v>
      </c>
      <c r="Q87">
        <f t="shared" si="8"/>
        <v>327</v>
      </c>
      <c r="R87">
        <f t="shared" si="9"/>
        <v>8</v>
      </c>
      <c r="AD87" t="s">
        <v>561</v>
      </c>
    </row>
    <row r="88" spans="1:30" x14ac:dyDescent="0.25">
      <c r="A88" t="s">
        <v>190</v>
      </c>
      <c r="B88" t="s">
        <v>10</v>
      </c>
      <c r="C88" t="s">
        <v>189</v>
      </c>
      <c r="D88" t="s">
        <v>13</v>
      </c>
      <c r="E88">
        <v>7</v>
      </c>
      <c r="F88">
        <v>245</v>
      </c>
      <c r="G88" s="16">
        <v>0.216</v>
      </c>
      <c r="H88">
        <v>0</v>
      </c>
      <c r="I88" s="16">
        <v>0</v>
      </c>
      <c r="J88">
        <v>55</v>
      </c>
      <c r="K88" s="16">
        <v>0.1193</v>
      </c>
      <c r="M88" t="s">
        <v>190</v>
      </c>
      <c r="N88" t="str">
        <f t="shared" si="5"/>
        <v>CB</v>
      </c>
      <c r="O88">
        <f t="shared" si="6"/>
        <v>6</v>
      </c>
      <c r="P88">
        <f t="shared" si="7"/>
        <v>0</v>
      </c>
      <c r="Q88">
        <f t="shared" si="8"/>
        <v>182</v>
      </c>
      <c r="R88">
        <f t="shared" si="9"/>
        <v>63</v>
      </c>
      <c r="AD88" t="s">
        <v>561</v>
      </c>
    </row>
    <row r="89" spans="1:30" x14ac:dyDescent="0.25">
      <c r="A89" t="s">
        <v>80</v>
      </c>
      <c r="B89" t="s">
        <v>7</v>
      </c>
      <c r="C89" t="s">
        <v>259</v>
      </c>
      <c r="D89" t="s">
        <v>542</v>
      </c>
      <c r="E89">
        <v>12</v>
      </c>
      <c r="F89">
        <v>406</v>
      </c>
      <c r="G89" s="16">
        <v>0.38159999999999999</v>
      </c>
      <c r="H89">
        <v>0</v>
      </c>
      <c r="I89" s="16">
        <v>0</v>
      </c>
      <c r="J89">
        <v>55</v>
      </c>
      <c r="K89" s="16">
        <v>0.11849999999999999</v>
      </c>
      <c r="M89" t="s">
        <v>80</v>
      </c>
      <c r="N89" t="str">
        <f t="shared" si="5"/>
        <v>LB</v>
      </c>
      <c r="O89">
        <f t="shared" si="6"/>
        <v>13</v>
      </c>
      <c r="P89">
        <f t="shared" si="7"/>
        <v>0</v>
      </c>
      <c r="Q89">
        <f t="shared" si="8"/>
        <v>818</v>
      </c>
      <c r="R89">
        <f t="shared" si="9"/>
        <v>50</v>
      </c>
      <c r="AD89" t="s">
        <v>561</v>
      </c>
    </row>
    <row r="90" spans="1:30" x14ac:dyDescent="0.25">
      <c r="A90" t="s">
        <v>91</v>
      </c>
      <c r="B90" t="s">
        <v>55</v>
      </c>
      <c r="C90" t="s">
        <v>134</v>
      </c>
      <c r="D90" t="s">
        <v>545</v>
      </c>
      <c r="E90">
        <v>13</v>
      </c>
      <c r="F90">
        <v>144</v>
      </c>
      <c r="G90" s="16">
        <v>0.13830000000000001</v>
      </c>
      <c r="H90">
        <v>0</v>
      </c>
      <c r="I90" s="16">
        <v>0</v>
      </c>
      <c r="J90">
        <v>50</v>
      </c>
      <c r="K90" s="16">
        <v>0.1124</v>
      </c>
      <c r="M90" t="s">
        <v>91</v>
      </c>
      <c r="N90" t="str">
        <f t="shared" si="5"/>
        <v>QB</v>
      </c>
      <c r="O90">
        <f t="shared" si="6"/>
        <v>15</v>
      </c>
      <c r="P90">
        <f t="shared" si="7"/>
        <v>1048</v>
      </c>
      <c r="Q90">
        <f t="shared" si="8"/>
        <v>0</v>
      </c>
      <c r="R90">
        <f t="shared" si="9"/>
        <v>0</v>
      </c>
      <c r="AD90" t="s">
        <v>725</v>
      </c>
    </row>
    <row r="91" spans="1:30" x14ac:dyDescent="0.25">
      <c r="A91" t="s">
        <v>389</v>
      </c>
      <c r="B91" t="s">
        <v>2</v>
      </c>
      <c r="C91" t="s">
        <v>432</v>
      </c>
      <c r="D91" t="s">
        <v>16</v>
      </c>
      <c r="E91">
        <v>15</v>
      </c>
      <c r="F91">
        <v>160</v>
      </c>
      <c r="G91" s="16">
        <v>0.16880000000000001</v>
      </c>
      <c r="H91">
        <v>0</v>
      </c>
      <c r="I91" s="16">
        <v>0</v>
      </c>
      <c r="J91">
        <v>291</v>
      </c>
      <c r="K91" s="16">
        <v>0.62580000000000002</v>
      </c>
      <c r="M91" t="s">
        <v>389</v>
      </c>
      <c r="N91" t="str">
        <f t="shared" si="5"/>
        <v>WR</v>
      </c>
      <c r="O91">
        <f t="shared" si="6"/>
        <v>5</v>
      </c>
      <c r="P91">
        <f t="shared" si="7"/>
        <v>66</v>
      </c>
      <c r="Q91">
        <f t="shared" si="8"/>
        <v>0</v>
      </c>
      <c r="R91">
        <f t="shared" si="9"/>
        <v>0</v>
      </c>
      <c r="AD91" t="s">
        <v>725</v>
      </c>
    </row>
    <row r="92" spans="1:30" x14ac:dyDescent="0.25">
      <c r="A92" t="s">
        <v>255</v>
      </c>
      <c r="B92" t="s">
        <v>23</v>
      </c>
      <c r="C92" t="s">
        <v>737</v>
      </c>
      <c r="D92" t="s">
        <v>2</v>
      </c>
      <c r="E92">
        <v>2</v>
      </c>
      <c r="F92">
        <v>0</v>
      </c>
      <c r="G92" s="16">
        <v>0</v>
      </c>
      <c r="H92">
        <v>0</v>
      </c>
      <c r="I92" s="16">
        <v>0</v>
      </c>
      <c r="J92">
        <v>30</v>
      </c>
      <c r="K92" s="16">
        <v>6.5100000000000005E-2</v>
      </c>
      <c r="M92" t="s">
        <v>255</v>
      </c>
      <c r="N92" t="str">
        <f t="shared" si="5"/>
        <v>LB</v>
      </c>
      <c r="O92">
        <f t="shared" si="6"/>
        <v>16</v>
      </c>
      <c r="P92">
        <f t="shared" si="7"/>
        <v>0</v>
      </c>
      <c r="Q92">
        <f t="shared" si="8"/>
        <v>531</v>
      </c>
      <c r="R92">
        <f t="shared" si="9"/>
        <v>186</v>
      </c>
      <c r="AD92" t="s">
        <v>659</v>
      </c>
    </row>
    <row r="93" spans="1:30" x14ac:dyDescent="0.25">
      <c r="A93" t="s">
        <v>172</v>
      </c>
      <c r="B93" t="s">
        <v>16</v>
      </c>
      <c r="C93" t="s">
        <v>737</v>
      </c>
      <c r="D93" t="s">
        <v>13</v>
      </c>
      <c r="E93">
        <v>6</v>
      </c>
      <c r="F93">
        <v>261</v>
      </c>
      <c r="G93" s="16">
        <v>0.25840000000000002</v>
      </c>
      <c r="H93">
        <v>0</v>
      </c>
      <c r="I93" s="16">
        <v>0</v>
      </c>
      <c r="J93">
        <v>39</v>
      </c>
      <c r="K93" s="16">
        <v>9.11E-2</v>
      </c>
      <c r="M93" t="s">
        <v>172</v>
      </c>
      <c r="N93" t="str">
        <f t="shared" si="5"/>
        <v>RB</v>
      </c>
      <c r="O93">
        <f t="shared" si="6"/>
        <v>16</v>
      </c>
      <c r="P93">
        <f t="shared" si="7"/>
        <v>604</v>
      </c>
      <c r="Q93">
        <f t="shared" si="8"/>
        <v>0</v>
      </c>
      <c r="R93">
        <f t="shared" si="9"/>
        <v>0</v>
      </c>
      <c r="AD93" t="s">
        <v>659</v>
      </c>
    </row>
    <row r="94" spans="1:30" x14ac:dyDescent="0.25">
      <c r="A94" t="s">
        <v>24</v>
      </c>
      <c r="B94" t="s">
        <v>26</v>
      </c>
      <c r="C94" t="s">
        <v>302</v>
      </c>
      <c r="D94" t="s">
        <v>539</v>
      </c>
      <c r="E94">
        <v>16</v>
      </c>
      <c r="F94">
        <v>0</v>
      </c>
      <c r="G94" s="16">
        <v>0</v>
      </c>
      <c r="H94">
        <v>182</v>
      </c>
      <c r="I94" s="16">
        <v>0.17399999999999999</v>
      </c>
      <c r="J94">
        <v>74</v>
      </c>
      <c r="K94" s="16">
        <v>0.1663</v>
      </c>
      <c r="M94" t="s">
        <v>24</v>
      </c>
      <c r="AD94" t="s">
        <v>651</v>
      </c>
    </row>
    <row r="95" spans="1:30" x14ac:dyDescent="0.25">
      <c r="A95" t="s">
        <v>139</v>
      </c>
      <c r="B95" t="s">
        <v>70</v>
      </c>
      <c r="C95" t="s">
        <v>383</v>
      </c>
      <c r="D95" t="s">
        <v>7</v>
      </c>
      <c r="E95">
        <v>16</v>
      </c>
      <c r="F95">
        <v>0</v>
      </c>
      <c r="G95" s="16">
        <v>0</v>
      </c>
      <c r="H95">
        <v>542</v>
      </c>
      <c r="I95" s="16">
        <v>0.48609999999999998</v>
      </c>
      <c r="J95">
        <v>367</v>
      </c>
      <c r="K95" s="16">
        <v>0.81920000000000004</v>
      </c>
      <c r="M95" t="s">
        <v>139</v>
      </c>
      <c r="N95" t="str">
        <f t="shared" si="5"/>
        <v>DT</v>
      </c>
      <c r="O95">
        <f t="shared" si="6"/>
        <v>16</v>
      </c>
      <c r="P95">
        <f t="shared" si="7"/>
        <v>0</v>
      </c>
      <c r="Q95">
        <f t="shared" si="8"/>
        <v>471</v>
      </c>
      <c r="R95">
        <f t="shared" si="9"/>
        <v>24</v>
      </c>
      <c r="AD95" t="s">
        <v>651</v>
      </c>
    </row>
    <row r="96" spans="1:30" x14ac:dyDescent="0.25">
      <c r="A96" t="s">
        <v>241</v>
      </c>
      <c r="B96" t="s">
        <v>26</v>
      </c>
      <c r="C96" t="s">
        <v>246</v>
      </c>
      <c r="D96" t="s">
        <v>98</v>
      </c>
      <c r="E96">
        <v>16</v>
      </c>
      <c r="F96">
        <v>0</v>
      </c>
      <c r="G96" s="16">
        <v>0</v>
      </c>
      <c r="H96">
        <v>672</v>
      </c>
      <c r="I96" s="16">
        <v>0.6159</v>
      </c>
      <c r="J96">
        <v>137</v>
      </c>
      <c r="K96" s="16">
        <v>0.29780000000000001</v>
      </c>
      <c r="M96" t="s">
        <v>241</v>
      </c>
      <c r="N96" t="str">
        <f t="shared" si="5"/>
        <v>CB</v>
      </c>
      <c r="O96">
        <f t="shared" si="6"/>
        <v>15</v>
      </c>
      <c r="P96">
        <f t="shared" si="7"/>
        <v>0</v>
      </c>
      <c r="Q96">
        <f t="shared" si="8"/>
        <v>100</v>
      </c>
      <c r="R96">
        <f t="shared" si="9"/>
        <v>381</v>
      </c>
      <c r="AD96" t="s">
        <v>410</v>
      </c>
    </row>
    <row r="97" spans="1:30" x14ac:dyDescent="0.25">
      <c r="A97" t="s">
        <v>310</v>
      </c>
      <c r="B97" t="s">
        <v>2</v>
      </c>
      <c r="C97" t="s">
        <v>124</v>
      </c>
      <c r="D97" t="s">
        <v>10</v>
      </c>
      <c r="E97">
        <v>15</v>
      </c>
      <c r="F97">
        <v>0</v>
      </c>
      <c r="G97" s="16">
        <v>0</v>
      </c>
      <c r="H97">
        <v>334</v>
      </c>
      <c r="I97" s="16">
        <v>0.30730000000000002</v>
      </c>
      <c r="J97">
        <v>199</v>
      </c>
      <c r="K97" s="16">
        <v>0.45019999999999999</v>
      </c>
      <c r="M97" t="s">
        <v>310</v>
      </c>
      <c r="N97" t="str">
        <f t="shared" si="5"/>
        <v>WR</v>
      </c>
      <c r="O97">
        <f t="shared" si="6"/>
        <v>9</v>
      </c>
      <c r="P97">
        <f t="shared" si="7"/>
        <v>467</v>
      </c>
      <c r="Q97">
        <f t="shared" si="8"/>
        <v>0</v>
      </c>
      <c r="R97">
        <f t="shared" si="9"/>
        <v>3</v>
      </c>
      <c r="AD97" t="s">
        <v>410</v>
      </c>
    </row>
    <row r="98" spans="1:30" x14ac:dyDescent="0.25">
      <c r="A98" t="s">
        <v>17</v>
      </c>
      <c r="B98" t="s">
        <v>2</v>
      </c>
      <c r="C98" t="s">
        <v>3</v>
      </c>
      <c r="D98" t="s">
        <v>2</v>
      </c>
      <c r="E98">
        <v>16</v>
      </c>
      <c r="F98">
        <v>913</v>
      </c>
      <c r="G98" s="16">
        <v>0.8407</v>
      </c>
      <c r="H98">
        <v>0</v>
      </c>
      <c r="I98" s="16">
        <v>0</v>
      </c>
      <c r="J98">
        <v>8</v>
      </c>
      <c r="K98" s="16">
        <v>1.8100000000000002E-2</v>
      </c>
      <c r="M98" t="s">
        <v>17</v>
      </c>
      <c r="AD98" t="s">
        <v>614</v>
      </c>
    </row>
    <row r="99" spans="1:30" x14ac:dyDescent="0.25">
      <c r="A99" t="s">
        <v>411</v>
      </c>
      <c r="B99" t="s">
        <v>55</v>
      </c>
      <c r="C99" t="s">
        <v>156</v>
      </c>
      <c r="D99" t="s">
        <v>55</v>
      </c>
      <c r="E99">
        <v>1</v>
      </c>
      <c r="F99">
        <v>9</v>
      </c>
      <c r="G99" s="16">
        <v>8.8999999999999999E-3</v>
      </c>
      <c r="H99">
        <v>0</v>
      </c>
      <c r="I99" s="16">
        <v>0</v>
      </c>
      <c r="J99">
        <v>0</v>
      </c>
      <c r="K99" s="16">
        <v>0</v>
      </c>
      <c r="M99" t="s">
        <v>411</v>
      </c>
      <c r="AD99" t="s">
        <v>614</v>
      </c>
    </row>
    <row r="100" spans="1:30" x14ac:dyDescent="0.25">
      <c r="A100" t="s">
        <v>177</v>
      </c>
      <c r="B100" t="s">
        <v>10</v>
      </c>
      <c r="C100" t="s">
        <v>655</v>
      </c>
      <c r="D100" t="s">
        <v>16</v>
      </c>
      <c r="E100">
        <v>16</v>
      </c>
      <c r="F100">
        <v>964</v>
      </c>
      <c r="G100" s="16">
        <v>0.83750000000000002</v>
      </c>
      <c r="H100">
        <v>0</v>
      </c>
      <c r="I100" s="16">
        <v>0</v>
      </c>
      <c r="J100">
        <v>1</v>
      </c>
      <c r="K100" s="16">
        <v>2.0999999999999999E-3</v>
      </c>
      <c r="M100" t="s">
        <v>177</v>
      </c>
      <c r="N100" t="str">
        <f t="shared" si="5"/>
        <v>CB</v>
      </c>
      <c r="O100">
        <f t="shared" si="6"/>
        <v>11</v>
      </c>
      <c r="P100">
        <f t="shared" si="7"/>
        <v>0</v>
      </c>
      <c r="Q100">
        <f t="shared" si="8"/>
        <v>614</v>
      </c>
      <c r="R100">
        <f t="shared" si="9"/>
        <v>31</v>
      </c>
      <c r="AD100" t="s">
        <v>551</v>
      </c>
    </row>
    <row r="101" spans="1:30" x14ac:dyDescent="0.25">
      <c r="A101" t="s">
        <v>289</v>
      </c>
      <c r="B101" t="s">
        <v>70</v>
      </c>
      <c r="C101" t="s">
        <v>655</v>
      </c>
      <c r="D101" t="s">
        <v>13</v>
      </c>
      <c r="E101">
        <v>16</v>
      </c>
      <c r="F101">
        <v>259</v>
      </c>
      <c r="G101" s="16">
        <v>0.2392</v>
      </c>
      <c r="H101">
        <v>0</v>
      </c>
      <c r="I101" s="16">
        <v>0</v>
      </c>
      <c r="J101">
        <v>84</v>
      </c>
      <c r="K101" s="16">
        <v>0.1888</v>
      </c>
      <c r="M101" t="s">
        <v>289</v>
      </c>
      <c r="AD101" t="s">
        <v>551</v>
      </c>
    </row>
    <row r="102" spans="1:30" x14ac:dyDescent="0.25">
      <c r="A102" t="s">
        <v>351</v>
      </c>
      <c r="B102" t="s">
        <v>26</v>
      </c>
      <c r="C102" t="s">
        <v>439</v>
      </c>
      <c r="D102" t="s">
        <v>545</v>
      </c>
      <c r="E102">
        <v>6</v>
      </c>
      <c r="F102">
        <v>21</v>
      </c>
      <c r="G102" s="16">
        <v>1.89E-2</v>
      </c>
      <c r="H102">
        <v>0</v>
      </c>
      <c r="I102" s="16">
        <v>0</v>
      </c>
      <c r="J102">
        <v>27</v>
      </c>
      <c r="K102" s="16">
        <v>5.6300000000000003E-2</v>
      </c>
      <c r="M102" t="s">
        <v>351</v>
      </c>
      <c r="N102" t="str">
        <f t="shared" si="5"/>
        <v>FS</v>
      </c>
      <c r="O102">
        <f t="shared" si="6"/>
        <v>10</v>
      </c>
      <c r="P102">
        <f t="shared" si="7"/>
        <v>0</v>
      </c>
      <c r="Q102">
        <f t="shared" si="8"/>
        <v>505</v>
      </c>
      <c r="R102">
        <f t="shared" si="9"/>
        <v>149</v>
      </c>
      <c r="AD102" t="s">
        <v>692</v>
      </c>
    </row>
    <row r="103" spans="1:30" x14ac:dyDescent="0.25">
      <c r="A103" t="s">
        <v>159</v>
      </c>
      <c r="B103" t="s">
        <v>70</v>
      </c>
      <c r="C103" t="s">
        <v>106</v>
      </c>
      <c r="D103" t="s">
        <v>70</v>
      </c>
      <c r="E103">
        <v>5</v>
      </c>
      <c r="F103">
        <v>0</v>
      </c>
      <c r="G103" s="16">
        <v>0</v>
      </c>
      <c r="H103">
        <v>46</v>
      </c>
      <c r="I103" s="16">
        <v>4.2999999999999997E-2</v>
      </c>
      <c r="J103">
        <v>8</v>
      </c>
      <c r="K103" s="16">
        <v>1.72E-2</v>
      </c>
      <c r="M103" t="s">
        <v>159</v>
      </c>
      <c r="AD103" t="s">
        <v>692</v>
      </c>
    </row>
    <row r="104" spans="1:30" x14ac:dyDescent="0.25">
      <c r="A104" t="s">
        <v>140</v>
      </c>
      <c r="B104" t="s">
        <v>13</v>
      </c>
      <c r="C104" t="s">
        <v>167</v>
      </c>
      <c r="D104" t="s">
        <v>540</v>
      </c>
      <c r="E104">
        <v>15</v>
      </c>
      <c r="F104">
        <v>0</v>
      </c>
      <c r="G104" s="16">
        <v>0</v>
      </c>
      <c r="H104">
        <v>799</v>
      </c>
      <c r="I104" s="16">
        <v>0.71660000000000001</v>
      </c>
      <c r="J104">
        <v>4</v>
      </c>
      <c r="K104" s="16">
        <v>8.8999999999999999E-3</v>
      </c>
      <c r="M104" t="s">
        <v>140</v>
      </c>
      <c r="N104" t="str">
        <f t="shared" si="5"/>
        <v>TE</v>
      </c>
      <c r="O104">
        <f t="shared" si="6"/>
        <v>13</v>
      </c>
      <c r="P104">
        <f t="shared" si="7"/>
        <v>708</v>
      </c>
      <c r="Q104">
        <f t="shared" si="8"/>
        <v>0</v>
      </c>
      <c r="R104">
        <f t="shared" si="9"/>
        <v>0</v>
      </c>
      <c r="AD104" t="s">
        <v>702</v>
      </c>
    </row>
    <row r="105" spans="1:30" x14ac:dyDescent="0.25">
      <c r="A105" t="s">
        <v>427</v>
      </c>
      <c r="B105" t="s">
        <v>98</v>
      </c>
      <c r="C105" t="s">
        <v>265</v>
      </c>
      <c r="D105" t="s">
        <v>98</v>
      </c>
      <c r="E105">
        <v>9</v>
      </c>
      <c r="F105">
        <v>0</v>
      </c>
      <c r="G105" s="16">
        <v>0</v>
      </c>
      <c r="H105">
        <v>327</v>
      </c>
      <c r="I105" s="16">
        <v>0.3105</v>
      </c>
      <c r="J105">
        <v>8</v>
      </c>
      <c r="K105" s="16">
        <v>1.8200000000000001E-2</v>
      </c>
      <c r="M105" t="s">
        <v>427</v>
      </c>
      <c r="N105" t="str">
        <f t="shared" si="5"/>
        <v>DT</v>
      </c>
      <c r="O105">
        <f t="shared" si="6"/>
        <v>16</v>
      </c>
      <c r="P105">
        <f t="shared" si="7"/>
        <v>0</v>
      </c>
      <c r="Q105">
        <f t="shared" si="8"/>
        <v>533</v>
      </c>
      <c r="R105">
        <f t="shared" si="9"/>
        <v>73</v>
      </c>
      <c r="AD105" t="s">
        <v>702</v>
      </c>
    </row>
    <row r="106" spans="1:30" x14ac:dyDescent="0.25">
      <c r="A106" t="s">
        <v>224</v>
      </c>
      <c r="B106" t="s">
        <v>201</v>
      </c>
      <c r="C106" t="s">
        <v>190</v>
      </c>
      <c r="D106" t="s">
        <v>10</v>
      </c>
      <c r="E106">
        <v>6</v>
      </c>
      <c r="F106">
        <v>0</v>
      </c>
      <c r="G106" s="16">
        <v>0</v>
      </c>
      <c r="H106">
        <v>182</v>
      </c>
      <c r="I106" s="16">
        <v>0.1769</v>
      </c>
      <c r="J106">
        <v>63</v>
      </c>
      <c r="K106" s="16">
        <v>0.14219999999999999</v>
      </c>
      <c r="M106" t="s">
        <v>224</v>
      </c>
      <c r="N106" t="str">
        <f t="shared" si="5"/>
        <v>C</v>
      </c>
      <c r="O106">
        <f t="shared" si="6"/>
        <v>2</v>
      </c>
      <c r="P106">
        <f t="shared" si="7"/>
        <v>0</v>
      </c>
      <c r="Q106">
        <f t="shared" si="8"/>
        <v>0</v>
      </c>
      <c r="R106">
        <f t="shared" si="9"/>
        <v>11</v>
      </c>
      <c r="AD106" t="s">
        <v>774</v>
      </c>
    </row>
    <row r="107" spans="1:30" x14ac:dyDescent="0.25">
      <c r="A107" t="s">
        <v>227</v>
      </c>
      <c r="B107" t="s">
        <v>49</v>
      </c>
      <c r="C107" t="s">
        <v>781</v>
      </c>
      <c r="D107" t="s">
        <v>540</v>
      </c>
      <c r="E107">
        <v>4</v>
      </c>
      <c r="F107">
        <v>0</v>
      </c>
      <c r="G107" s="16">
        <v>0</v>
      </c>
      <c r="H107">
        <v>0</v>
      </c>
      <c r="I107" s="16">
        <v>0</v>
      </c>
      <c r="J107">
        <v>44</v>
      </c>
      <c r="K107" s="16">
        <v>9.4399999999999998E-2</v>
      </c>
      <c r="M107" t="s">
        <v>227</v>
      </c>
      <c r="N107" t="str">
        <f t="shared" si="5"/>
        <v>G</v>
      </c>
      <c r="O107">
        <f t="shared" si="6"/>
        <v>16</v>
      </c>
      <c r="P107">
        <f t="shared" si="7"/>
        <v>1118</v>
      </c>
      <c r="Q107">
        <f t="shared" si="8"/>
        <v>0</v>
      </c>
      <c r="R107">
        <f t="shared" si="9"/>
        <v>75</v>
      </c>
      <c r="AD107" t="s">
        <v>774</v>
      </c>
    </row>
    <row r="108" spans="1:30" x14ac:dyDescent="0.25">
      <c r="A108" t="s">
        <v>19</v>
      </c>
      <c r="B108" t="s">
        <v>16</v>
      </c>
      <c r="C108" t="s">
        <v>781</v>
      </c>
      <c r="D108" t="s">
        <v>540</v>
      </c>
      <c r="E108">
        <v>2</v>
      </c>
      <c r="F108">
        <v>0</v>
      </c>
      <c r="G108" s="16">
        <v>0</v>
      </c>
      <c r="H108">
        <v>10</v>
      </c>
      <c r="I108" s="16">
        <v>9.2999999999999992E-3</v>
      </c>
      <c r="J108">
        <v>29</v>
      </c>
      <c r="K108" s="16">
        <v>6.2E-2</v>
      </c>
      <c r="M108" t="s">
        <v>19</v>
      </c>
      <c r="N108" t="str">
        <f t="shared" si="5"/>
        <v>RB</v>
      </c>
      <c r="O108">
        <f t="shared" si="6"/>
        <v>16</v>
      </c>
      <c r="P108">
        <f t="shared" si="7"/>
        <v>22</v>
      </c>
      <c r="Q108">
        <f t="shared" si="8"/>
        <v>0</v>
      </c>
      <c r="R108">
        <f t="shared" si="9"/>
        <v>230</v>
      </c>
      <c r="AD108" t="s">
        <v>546</v>
      </c>
    </row>
    <row r="109" spans="1:30" x14ac:dyDescent="0.25">
      <c r="A109" t="s">
        <v>408</v>
      </c>
      <c r="B109" t="s">
        <v>70</v>
      </c>
      <c r="C109" t="s">
        <v>80</v>
      </c>
      <c r="D109" t="s">
        <v>540</v>
      </c>
      <c r="E109">
        <v>13</v>
      </c>
      <c r="F109">
        <v>0</v>
      </c>
      <c r="G109" s="16">
        <v>0</v>
      </c>
      <c r="H109">
        <v>818</v>
      </c>
      <c r="I109" s="16">
        <v>0.76090000000000002</v>
      </c>
      <c r="J109">
        <v>50</v>
      </c>
      <c r="K109" s="16">
        <v>0.1046</v>
      </c>
      <c r="M109" t="s">
        <v>408</v>
      </c>
      <c r="AD109" t="s">
        <v>546</v>
      </c>
    </row>
    <row r="110" spans="1:30" x14ac:dyDescent="0.25">
      <c r="A110" t="s">
        <v>360</v>
      </c>
      <c r="B110" t="s">
        <v>45</v>
      </c>
      <c r="C110" t="s">
        <v>91</v>
      </c>
      <c r="D110" t="s">
        <v>55</v>
      </c>
      <c r="E110">
        <v>15</v>
      </c>
      <c r="F110">
        <v>1048</v>
      </c>
      <c r="G110" s="16">
        <v>0.93659999999999999</v>
      </c>
      <c r="H110">
        <v>0</v>
      </c>
      <c r="I110" s="16">
        <v>0</v>
      </c>
      <c r="J110">
        <v>0</v>
      </c>
      <c r="K110" s="16">
        <v>0</v>
      </c>
      <c r="M110" t="s">
        <v>360</v>
      </c>
      <c r="N110" t="str">
        <f t="shared" si="5"/>
        <v>T</v>
      </c>
      <c r="O110">
        <f t="shared" si="6"/>
        <v>14</v>
      </c>
      <c r="P110">
        <f t="shared" si="7"/>
        <v>892</v>
      </c>
      <c r="Q110">
        <f t="shared" si="8"/>
        <v>0</v>
      </c>
      <c r="R110">
        <f t="shared" si="9"/>
        <v>39</v>
      </c>
      <c r="AD110" t="s">
        <v>671</v>
      </c>
    </row>
    <row r="111" spans="1:30" x14ac:dyDescent="0.25">
      <c r="A111" t="s">
        <v>99</v>
      </c>
      <c r="B111" t="s">
        <v>26</v>
      </c>
      <c r="C111" t="s">
        <v>389</v>
      </c>
      <c r="D111" t="s">
        <v>2</v>
      </c>
      <c r="E111">
        <v>5</v>
      </c>
      <c r="F111">
        <v>66</v>
      </c>
      <c r="G111" s="16">
        <v>6.0199999999999997E-2</v>
      </c>
      <c r="H111">
        <v>0</v>
      </c>
      <c r="I111" s="16">
        <v>0</v>
      </c>
      <c r="J111">
        <v>0</v>
      </c>
      <c r="K111" s="16">
        <v>0</v>
      </c>
      <c r="M111" t="s">
        <v>99</v>
      </c>
      <c r="AD111" t="s">
        <v>671</v>
      </c>
    </row>
    <row r="112" spans="1:30" x14ac:dyDescent="0.25">
      <c r="A112" t="s">
        <v>253</v>
      </c>
      <c r="B112" t="s">
        <v>16</v>
      </c>
      <c r="C112" t="s">
        <v>255</v>
      </c>
      <c r="D112" t="s">
        <v>540</v>
      </c>
      <c r="E112">
        <v>16</v>
      </c>
      <c r="F112">
        <v>0</v>
      </c>
      <c r="G112" s="16">
        <v>0</v>
      </c>
      <c r="H112">
        <v>531</v>
      </c>
      <c r="I112" s="16">
        <v>0.47839999999999999</v>
      </c>
      <c r="J112">
        <v>186</v>
      </c>
      <c r="K112" s="16">
        <v>0.40789999999999998</v>
      </c>
      <c r="M112" t="s">
        <v>253</v>
      </c>
      <c r="AD112" t="s">
        <v>641</v>
      </c>
    </row>
    <row r="113" spans="1:30" x14ac:dyDescent="0.25">
      <c r="A113" t="s">
        <v>248</v>
      </c>
      <c r="B113" t="s">
        <v>23</v>
      </c>
      <c r="C113" t="s">
        <v>172</v>
      </c>
      <c r="D113" t="s">
        <v>16</v>
      </c>
      <c r="E113">
        <v>16</v>
      </c>
      <c r="F113">
        <v>604</v>
      </c>
      <c r="G113" s="16">
        <v>0.58130000000000004</v>
      </c>
      <c r="H113">
        <v>0</v>
      </c>
      <c r="I113" s="16">
        <v>0</v>
      </c>
      <c r="J113">
        <v>0</v>
      </c>
      <c r="K113" s="16">
        <v>0</v>
      </c>
      <c r="M113" t="s">
        <v>248</v>
      </c>
      <c r="N113" t="str">
        <f t="shared" si="5"/>
        <v>DE</v>
      </c>
      <c r="O113">
        <f t="shared" si="6"/>
        <v>8</v>
      </c>
      <c r="P113">
        <f t="shared" si="7"/>
        <v>0</v>
      </c>
      <c r="Q113">
        <f t="shared" si="8"/>
        <v>84</v>
      </c>
      <c r="R113">
        <f t="shared" si="9"/>
        <v>110</v>
      </c>
      <c r="AD113" t="s">
        <v>641</v>
      </c>
    </row>
    <row r="114" spans="1:30" x14ac:dyDescent="0.25">
      <c r="A114" t="s">
        <v>148</v>
      </c>
      <c r="B114" t="s">
        <v>98</v>
      </c>
      <c r="C114" t="s">
        <v>139</v>
      </c>
      <c r="D114" t="s">
        <v>70</v>
      </c>
      <c r="E114">
        <v>16</v>
      </c>
      <c r="F114">
        <v>0</v>
      </c>
      <c r="G114" s="16">
        <v>0</v>
      </c>
      <c r="H114">
        <v>471</v>
      </c>
      <c r="I114" s="16">
        <v>0.43209999999999998</v>
      </c>
      <c r="J114">
        <v>24</v>
      </c>
      <c r="K114" s="16">
        <v>5.33E-2</v>
      </c>
      <c r="M114" t="s">
        <v>148</v>
      </c>
      <c r="AD114" t="s">
        <v>765</v>
      </c>
    </row>
    <row r="115" spans="1:30" x14ac:dyDescent="0.25">
      <c r="A115" t="s">
        <v>84</v>
      </c>
      <c r="B115" t="s">
        <v>2</v>
      </c>
      <c r="C115" t="s">
        <v>668</v>
      </c>
      <c r="D115" t="s">
        <v>26</v>
      </c>
      <c r="E115">
        <v>4</v>
      </c>
      <c r="F115">
        <v>1</v>
      </c>
      <c r="G115" s="16">
        <v>1E-3</v>
      </c>
      <c r="H115">
        <v>0</v>
      </c>
      <c r="I115" s="16">
        <v>0</v>
      </c>
      <c r="J115">
        <v>73</v>
      </c>
      <c r="K115" s="16">
        <v>0.16400000000000001</v>
      </c>
      <c r="M115" t="s">
        <v>84</v>
      </c>
      <c r="N115" t="str">
        <f t="shared" si="5"/>
        <v>WR</v>
      </c>
      <c r="O115">
        <f t="shared" si="6"/>
        <v>9</v>
      </c>
      <c r="P115">
        <f t="shared" si="7"/>
        <v>46</v>
      </c>
      <c r="Q115">
        <f t="shared" si="8"/>
        <v>0</v>
      </c>
      <c r="R115">
        <f t="shared" si="9"/>
        <v>81</v>
      </c>
      <c r="AD115" t="s">
        <v>765</v>
      </c>
    </row>
    <row r="116" spans="1:30" x14ac:dyDescent="0.25">
      <c r="A116" t="s">
        <v>116</v>
      </c>
      <c r="B116" t="s">
        <v>16</v>
      </c>
      <c r="C116" t="s">
        <v>668</v>
      </c>
      <c r="D116" t="s">
        <v>26</v>
      </c>
      <c r="E116">
        <v>9</v>
      </c>
      <c r="F116">
        <v>0</v>
      </c>
      <c r="G116" s="16">
        <v>0</v>
      </c>
      <c r="H116">
        <v>0</v>
      </c>
      <c r="I116" s="16">
        <v>0</v>
      </c>
      <c r="J116">
        <v>176</v>
      </c>
      <c r="K116" s="16">
        <v>0.39369999999999999</v>
      </c>
      <c r="M116" t="s">
        <v>116</v>
      </c>
      <c r="N116" t="str">
        <f t="shared" si="5"/>
        <v>RB</v>
      </c>
      <c r="O116">
        <f t="shared" si="6"/>
        <v>16</v>
      </c>
      <c r="P116">
        <f t="shared" si="7"/>
        <v>568</v>
      </c>
      <c r="Q116">
        <f t="shared" si="8"/>
        <v>0</v>
      </c>
      <c r="R116">
        <f t="shared" si="9"/>
        <v>1</v>
      </c>
      <c r="AD116" t="s">
        <v>652</v>
      </c>
    </row>
    <row r="117" spans="1:30" x14ac:dyDescent="0.25">
      <c r="A117" t="s">
        <v>272</v>
      </c>
      <c r="B117" t="s">
        <v>7</v>
      </c>
      <c r="C117" t="s">
        <v>241</v>
      </c>
      <c r="D117" t="s">
        <v>10</v>
      </c>
      <c r="E117">
        <v>15</v>
      </c>
      <c r="F117">
        <v>0</v>
      </c>
      <c r="G117" s="16">
        <v>0</v>
      </c>
      <c r="H117">
        <v>100</v>
      </c>
      <c r="I117" s="16">
        <v>8.6800000000000002E-2</v>
      </c>
      <c r="J117">
        <v>381</v>
      </c>
      <c r="K117" s="16">
        <v>0.77129999999999999</v>
      </c>
      <c r="M117" t="s">
        <v>272</v>
      </c>
      <c r="AD117" t="s">
        <v>652</v>
      </c>
    </row>
    <row r="118" spans="1:30" x14ac:dyDescent="0.25">
      <c r="A118" t="s">
        <v>111</v>
      </c>
      <c r="B118" t="s">
        <v>112</v>
      </c>
      <c r="C118" t="s">
        <v>310</v>
      </c>
      <c r="D118" t="s">
        <v>2</v>
      </c>
      <c r="E118">
        <v>9</v>
      </c>
      <c r="F118">
        <v>467</v>
      </c>
      <c r="G118" s="16">
        <v>0.42609999999999998</v>
      </c>
      <c r="H118">
        <v>0</v>
      </c>
      <c r="I118" s="16">
        <v>0</v>
      </c>
      <c r="J118">
        <v>3</v>
      </c>
      <c r="K118" s="16">
        <v>6.4000000000000003E-3</v>
      </c>
      <c r="M118" t="s">
        <v>111</v>
      </c>
      <c r="AD118" t="s">
        <v>739</v>
      </c>
    </row>
    <row r="119" spans="1:30" x14ac:dyDescent="0.25">
      <c r="A119" t="s">
        <v>338</v>
      </c>
      <c r="B119" t="s">
        <v>10</v>
      </c>
      <c r="C119" t="s">
        <v>569</v>
      </c>
      <c r="D119" t="s">
        <v>776</v>
      </c>
      <c r="E119">
        <v>9</v>
      </c>
      <c r="F119">
        <v>0</v>
      </c>
      <c r="G119" s="16">
        <v>0</v>
      </c>
      <c r="H119">
        <v>91</v>
      </c>
      <c r="I119" s="16">
        <v>8.5000000000000006E-2</v>
      </c>
      <c r="J119">
        <v>132</v>
      </c>
      <c r="K119" s="16">
        <v>0.28449999999999998</v>
      </c>
      <c r="M119" t="s">
        <v>338</v>
      </c>
      <c r="AD119" t="s">
        <v>739</v>
      </c>
    </row>
    <row r="120" spans="1:30" x14ac:dyDescent="0.25">
      <c r="A120" t="s">
        <v>11</v>
      </c>
      <c r="B120" t="s">
        <v>13</v>
      </c>
      <c r="C120" t="s">
        <v>569</v>
      </c>
      <c r="D120" t="s">
        <v>7</v>
      </c>
      <c r="E120">
        <v>1</v>
      </c>
      <c r="F120">
        <v>0</v>
      </c>
      <c r="G120" s="16">
        <v>0</v>
      </c>
      <c r="H120">
        <v>0</v>
      </c>
      <c r="I120" s="16">
        <v>0</v>
      </c>
      <c r="J120">
        <v>12</v>
      </c>
      <c r="K120" s="16">
        <v>2.58E-2</v>
      </c>
      <c r="M120" t="s">
        <v>11</v>
      </c>
      <c r="N120" t="str">
        <f t="shared" si="5"/>
        <v>TE</v>
      </c>
      <c r="O120">
        <f t="shared" si="6"/>
        <v>3</v>
      </c>
      <c r="P120">
        <f t="shared" si="7"/>
        <v>34</v>
      </c>
      <c r="Q120">
        <f t="shared" si="8"/>
        <v>0</v>
      </c>
      <c r="R120">
        <f t="shared" si="9"/>
        <v>0</v>
      </c>
      <c r="AD120" t="s">
        <v>634</v>
      </c>
    </row>
    <row r="121" spans="1:30" x14ac:dyDescent="0.25">
      <c r="A121" t="s">
        <v>307</v>
      </c>
      <c r="B121" t="s">
        <v>45</v>
      </c>
      <c r="C121" t="s">
        <v>646</v>
      </c>
      <c r="D121" t="s">
        <v>10</v>
      </c>
      <c r="E121">
        <v>3</v>
      </c>
      <c r="F121">
        <v>0</v>
      </c>
      <c r="G121" s="16">
        <v>0</v>
      </c>
      <c r="H121">
        <v>84</v>
      </c>
      <c r="I121" s="16">
        <v>7.8100000000000003E-2</v>
      </c>
      <c r="J121">
        <v>33</v>
      </c>
      <c r="K121" s="16">
        <v>6.7799999999999999E-2</v>
      </c>
      <c r="M121" t="s">
        <v>307</v>
      </c>
      <c r="N121" t="str">
        <f t="shared" si="5"/>
        <v>G</v>
      </c>
      <c r="O121">
        <f t="shared" si="6"/>
        <v>10</v>
      </c>
      <c r="P121">
        <f t="shared" si="7"/>
        <v>668</v>
      </c>
      <c r="Q121">
        <f t="shared" si="8"/>
        <v>0</v>
      </c>
      <c r="R121">
        <f t="shared" si="9"/>
        <v>48</v>
      </c>
      <c r="AD121" t="s">
        <v>634</v>
      </c>
    </row>
    <row r="122" spans="1:30" x14ac:dyDescent="0.25">
      <c r="A122" t="s">
        <v>237</v>
      </c>
      <c r="B122" t="s">
        <v>98</v>
      </c>
      <c r="C122" t="s">
        <v>646</v>
      </c>
      <c r="D122" t="s">
        <v>10</v>
      </c>
      <c r="E122">
        <v>3</v>
      </c>
      <c r="F122">
        <v>0</v>
      </c>
      <c r="G122" s="16">
        <v>0</v>
      </c>
      <c r="H122">
        <v>2</v>
      </c>
      <c r="I122" s="16">
        <v>1.8E-3</v>
      </c>
      <c r="J122">
        <v>20</v>
      </c>
      <c r="K122" s="16">
        <v>4.4400000000000002E-2</v>
      </c>
      <c r="M122" t="s">
        <v>237</v>
      </c>
      <c r="AD122" t="s">
        <v>634</v>
      </c>
    </row>
    <row r="123" spans="1:30" x14ac:dyDescent="0.25">
      <c r="A123" t="s">
        <v>100</v>
      </c>
      <c r="B123" t="s">
        <v>98</v>
      </c>
      <c r="C123" t="s">
        <v>177</v>
      </c>
      <c r="D123" t="s">
        <v>10</v>
      </c>
      <c r="E123">
        <v>11</v>
      </c>
      <c r="F123">
        <v>0</v>
      </c>
      <c r="G123" s="16">
        <v>0</v>
      </c>
      <c r="H123">
        <v>614</v>
      </c>
      <c r="I123" s="16">
        <v>0.56330000000000002</v>
      </c>
      <c r="J123">
        <v>31</v>
      </c>
      <c r="K123" s="16">
        <v>6.8900000000000003E-2</v>
      </c>
      <c r="M123" t="s">
        <v>100</v>
      </c>
      <c r="N123" t="str">
        <f t="shared" si="5"/>
        <v>LB</v>
      </c>
      <c r="O123">
        <f t="shared" si="6"/>
        <v>14</v>
      </c>
      <c r="P123">
        <f t="shared" si="7"/>
        <v>0</v>
      </c>
      <c r="Q123">
        <f t="shared" si="8"/>
        <v>737</v>
      </c>
      <c r="R123">
        <f t="shared" si="9"/>
        <v>74</v>
      </c>
      <c r="AD123" t="s">
        <v>758</v>
      </c>
    </row>
    <row r="124" spans="1:30" x14ac:dyDescent="0.25">
      <c r="A124" t="s">
        <v>298</v>
      </c>
      <c r="B124" t="s">
        <v>45</v>
      </c>
      <c r="C124" t="s">
        <v>351</v>
      </c>
      <c r="D124" t="s">
        <v>26</v>
      </c>
      <c r="E124">
        <v>10</v>
      </c>
      <c r="F124">
        <v>0</v>
      </c>
      <c r="G124" s="16">
        <v>0</v>
      </c>
      <c r="H124">
        <v>505</v>
      </c>
      <c r="I124" s="16">
        <v>0.45369999999999999</v>
      </c>
      <c r="J124">
        <v>149</v>
      </c>
      <c r="K124" s="16">
        <v>0.33479999999999999</v>
      </c>
      <c r="M124" t="s">
        <v>298</v>
      </c>
      <c r="N124" t="str">
        <f t="shared" si="5"/>
        <v>T</v>
      </c>
      <c r="O124">
        <f t="shared" si="6"/>
        <v>16</v>
      </c>
      <c r="P124">
        <f t="shared" si="7"/>
        <v>978</v>
      </c>
      <c r="Q124">
        <f t="shared" si="8"/>
        <v>0</v>
      </c>
      <c r="R124">
        <f t="shared" si="9"/>
        <v>93</v>
      </c>
      <c r="AD124" t="s">
        <v>758</v>
      </c>
    </row>
    <row r="125" spans="1:30" x14ac:dyDescent="0.25">
      <c r="A125" t="s">
        <v>319</v>
      </c>
      <c r="B125" t="s">
        <v>13</v>
      </c>
      <c r="C125" t="s">
        <v>140</v>
      </c>
      <c r="D125" t="s">
        <v>13</v>
      </c>
      <c r="E125">
        <v>13</v>
      </c>
      <c r="F125">
        <v>708</v>
      </c>
      <c r="G125" s="16">
        <v>0.68269999999999997</v>
      </c>
      <c r="H125">
        <v>0</v>
      </c>
      <c r="I125" s="16">
        <v>0</v>
      </c>
      <c r="J125">
        <v>0</v>
      </c>
      <c r="K125" s="16">
        <v>0</v>
      </c>
      <c r="M125" t="s">
        <v>319</v>
      </c>
      <c r="AD125" t="s">
        <v>751</v>
      </c>
    </row>
    <row r="126" spans="1:30" x14ac:dyDescent="0.25">
      <c r="A126" t="s">
        <v>366</v>
      </c>
      <c r="B126" t="s">
        <v>2</v>
      </c>
      <c r="C126" t="s">
        <v>427</v>
      </c>
      <c r="D126" t="s">
        <v>70</v>
      </c>
      <c r="E126">
        <v>16</v>
      </c>
      <c r="F126">
        <v>0</v>
      </c>
      <c r="G126" s="16">
        <v>0</v>
      </c>
      <c r="H126">
        <v>533</v>
      </c>
      <c r="I126" s="16">
        <v>0.48899999999999999</v>
      </c>
      <c r="J126">
        <v>73</v>
      </c>
      <c r="K126" s="16">
        <v>0.16220000000000001</v>
      </c>
      <c r="M126" t="s">
        <v>366</v>
      </c>
      <c r="AD126" t="s">
        <v>751</v>
      </c>
    </row>
    <row r="127" spans="1:30" x14ac:dyDescent="0.25">
      <c r="A127" t="s">
        <v>184</v>
      </c>
      <c r="B127" t="s">
        <v>98</v>
      </c>
      <c r="C127" t="s">
        <v>224</v>
      </c>
      <c r="D127" t="s">
        <v>201</v>
      </c>
      <c r="E127">
        <v>2</v>
      </c>
      <c r="F127">
        <v>0</v>
      </c>
      <c r="G127" s="16">
        <v>0</v>
      </c>
      <c r="H127">
        <v>0</v>
      </c>
      <c r="I127" s="16">
        <v>0</v>
      </c>
      <c r="J127">
        <v>11</v>
      </c>
      <c r="K127" s="16">
        <v>2.3699999999999999E-2</v>
      </c>
      <c r="M127" t="s">
        <v>184</v>
      </c>
      <c r="AD127" t="s">
        <v>552</v>
      </c>
    </row>
    <row r="128" spans="1:30" x14ac:dyDescent="0.25">
      <c r="A128" t="s">
        <v>314</v>
      </c>
      <c r="B128" t="s">
        <v>31</v>
      </c>
      <c r="C128" t="s">
        <v>227</v>
      </c>
      <c r="D128" t="s">
        <v>545</v>
      </c>
      <c r="E128">
        <v>16</v>
      </c>
      <c r="F128">
        <v>1118</v>
      </c>
      <c r="G128" s="16">
        <v>0.99909999999999999</v>
      </c>
      <c r="H128">
        <v>0</v>
      </c>
      <c r="I128" s="16">
        <v>0</v>
      </c>
      <c r="J128">
        <v>75</v>
      </c>
      <c r="K128" s="16">
        <v>0.15859999999999999</v>
      </c>
      <c r="M128" t="s">
        <v>314</v>
      </c>
      <c r="AD128" t="s">
        <v>552</v>
      </c>
    </row>
    <row r="129" spans="1:30" x14ac:dyDescent="0.25">
      <c r="A129" t="s">
        <v>388</v>
      </c>
      <c r="B129" t="s">
        <v>201</v>
      </c>
      <c r="C129" t="s">
        <v>19</v>
      </c>
      <c r="D129" t="s">
        <v>16</v>
      </c>
      <c r="E129">
        <v>16</v>
      </c>
      <c r="F129">
        <v>22</v>
      </c>
      <c r="G129" s="16">
        <v>2.1399999999999999E-2</v>
      </c>
      <c r="H129">
        <v>0</v>
      </c>
      <c r="I129" s="16">
        <v>0</v>
      </c>
      <c r="J129">
        <v>230</v>
      </c>
      <c r="K129" s="16">
        <v>0.51690000000000003</v>
      </c>
      <c r="M129" t="s">
        <v>388</v>
      </c>
      <c r="AD129" t="s">
        <v>618</v>
      </c>
    </row>
    <row r="130" spans="1:30" x14ac:dyDescent="0.25">
      <c r="A130" t="s">
        <v>429</v>
      </c>
      <c r="B130" t="s">
        <v>16</v>
      </c>
      <c r="C130" t="s">
        <v>360</v>
      </c>
      <c r="D130" t="s">
        <v>542</v>
      </c>
      <c r="E130">
        <v>14</v>
      </c>
      <c r="F130">
        <v>892</v>
      </c>
      <c r="G130" s="16">
        <v>0.88839999999999997</v>
      </c>
      <c r="H130">
        <v>0</v>
      </c>
      <c r="I130" s="16">
        <v>0</v>
      </c>
      <c r="J130">
        <v>39</v>
      </c>
      <c r="K130" s="16">
        <v>8.6699999999999999E-2</v>
      </c>
      <c r="M130" t="s">
        <v>429</v>
      </c>
      <c r="N130" t="str">
        <f t="shared" si="5"/>
        <v>RB</v>
      </c>
      <c r="O130">
        <f t="shared" si="6"/>
        <v>16</v>
      </c>
      <c r="P130">
        <f t="shared" si="7"/>
        <v>426</v>
      </c>
      <c r="Q130">
        <f t="shared" si="8"/>
        <v>0</v>
      </c>
      <c r="R130">
        <f t="shared" si="9"/>
        <v>13</v>
      </c>
      <c r="AD130" t="s">
        <v>618</v>
      </c>
    </row>
    <row r="131" spans="1:30" x14ac:dyDescent="0.25">
      <c r="A131" t="s">
        <v>430</v>
      </c>
      <c r="B131" t="s">
        <v>16</v>
      </c>
      <c r="C131" t="s">
        <v>248</v>
      </c>
      <c r="D131" t="s">
        <v>98</v>
      </c>
      <c r="E131">
        <v>8</v>
      </c>
      <c r="F131">
        <v>0</v>
      </c>
      <c r="G131" s="16">
        <v>0</v>
      </c>
      <c r="H131">
        <v>84</v>
      </c>
      <c r="I131" s="16">
        <v>7.9100000000000004E-2</v>
      </c>
      <c r="J131">
        <v>110</v>
      </c>
      <c r="K131" s="16">
        <v>0.25059999999999999</v>
      </c>
      <c r="M131" t="s">
        <v>430</v>
      </c>
      <c r="AD131" t="s">
        <v>630</v>
      </c>
    </row>
    <row r="132" spans="1:30" x14ac:dyDescent="0.25">
      <c r="A132" t="s">
        <v>0</v>
      </c>
      <c r="B132" t="s">
        <v>2</v>
      </c>
      <c r="C132" t="s">
        <v>84</v>
      </c>
      <c r="D132" t="s">
        <v>2</v>
      </c>
      <c r="E132">
        <v>9</v>
      </c>
      <c r="F132">
        <v>46</v>
      </c>
      <c r="G132" s="16">
        <v>4.3200000000000002E-2</v>
      </c>
      <c r="H132">
        <v>0</v>
      </c>
      <c r="I132" s="16">
        <v>0</v>
      </c>
      <c r="J132">
        <v>81</v>
      </c>
      <c r="K132" s="16">
        <v>0.1731</v>
      </c>
      <c r="M132" t="s">
        <v>0</v>
      </c>
      <c r="N132" t="str">
        <f t="shared" ref="N132:N195" si="10">VLOOKUP(A132,C$3:K$363,2,FALSE)</f>
        <v>WR</v>
      </c>
      <c r="O132">
        <f t="shared" ref="O132:O195" si="11">VLOOKUP(A132,C$3:K$363,3,FALSE)</f>
        <v>5</v>
      </c>
      <c r="P132">
        <f t="shared" ref="P132:P195" si="12">VLOOKUP(A132,C$3:K$363,4,FALSE)</f>
        <v>24</v>
      </c>
      <c r="Q132">
        <f t="shared" ref="Q132:Q195" si="13">VLOOKUP(A132,C$3:K$363,6,FALSE)</f>
        <v>0</v>
      </c>
      <c r="R132">
        <f t="shared" ref="R132:R195" si="14">VLOOKUP(A132,C$3:K$363,8,FALSE)</f>
        <v>38</v>
      </c>
      <c r="AD132" t="s">
        <v>630</v>
      </c>
    </row>
    <row r="133" spans="1:30" x14ac:dyDescent="0.25">
      <c r="A133" t="s">
        <v>261</v>
      </c>
      <c r="B133" t="s">
        <v>2</v>
      </c>
      <c r="C133" t="s">
        <v>116</v>
      </c>
      <c r="D133" t="s">
        <v>16</v>
      </c>
      <c r="E133">
        <v>16</v>
      </c>
      <c r="F133">
        <v>568</v>
      </c>
      <c r="G133" s="16">
        <v>0.55149999999999999</v>
      </c>
      <c r="H133">
        <v>0</v>
      </c>
      <c r="I133" s="16">
        <v>0</v>
      </c>
      <c r="J133">
        <v>1</v>
      </c>
      <c r="K133" s="16">
        <v>2.2000000000000001E-3</v>
      </c>
      <c r="M133" t="s">
        <v>261</v>
      </c>
      <c r="N133" t="str">
        <f t="shared" si="10"/>
        <v>WR</v>
      </c>
      <c r="O133">
        <f t="shared" si="11"/>
        <v>16</v>
      </c>
      <c r="P133">
        <f t="shared" si="12"/>
        <v>892</v>
      </c>
      <c r="Q133">
        <f t="shared" si="13"/>
        <v>0</v>
      </c>
      <c r="R133">
        <f t="shared" si="14"/>
        <v>51</v>
      </c>
      <c r="AD133" t="s">
        <v>685</v>
      </c>
    </row>
    <row r="134" spans="1:30" x14ac:dyDescent="0.25">
      <c r="A134" t="s">
        <v>414</v>
      </c>
      <c r="B134" t="s">
        <v>10</v>
      </c>
      <c r="C134" t="s">
        <v>11</v>
      </c>
      <c r="D134" t="s">
        <v>13</v>
      </c>
      <c r="E134">
        <v>3</v>
      </c>
      <c r="F134">
        <v>34</v>
      </c>
      <c r="G134" s="16">
        <v>3.2000000000000001E-2</v>
      </c>
      <c r="H134">
        <v>0</v>
      </c>
      <c r="I134" s="16">
        <v>0</v>
      </c>
      <c r="J134">
        <v>0</v>
      </c>
      <c r="K134" s="16">
        <v>0</v>
      </c>
      <c r="M134" t="s">
        <v>414</v>
      </c>
      <c r="N134" t="str">
        <f t="shared" si="10"/>
        <v>CB</v>
      </c>
      <c r="O134">
        <f t="shared" si="11"/>
        <v>4</v>
      </c>
      <c r="P134">
        <f t="shared" si="12"/>
        <v>0</v>
      </c>
      <c r="Q134">
        <f t="shared" si="13"/>
        <v>258</v>
      </c>
      <c r="R134">
        <f t="shared" si="14"/>
        <v>3</v>
      </c>
      <c r="AD134" t="s">
        <v>685</v>
      </c>
    </row>
    <row r="135" spans="1:30" x14ac:dyDescent="0.25">
      <c r="A135" t="s">
        <v>231</v>
      </c>
      <c r="B135" t="s">
        <v>45</v>
      </c>
      <c r="C135" t="s">
        <v>307</v>
      </c>
      <c r="D135" t="s">
        <v>545</v>
      </c>
      <c r="E135">
        <v>10</v>
      </c>
      <c r="F135">
        <v>668</v>
      </c>
      <c r="G135" s="16">
        <v>0.60950000000000004</v>
      </c>
      <c r="H135">
        <v>0</v>
      </c>
      <c r="I135" s="16">
        <v>0</v>
      </c>
      <c r="J135">
        <v>48</v>
      </c>
      <c r="K135" s="16">
        <v>0.10299999999999999</v>
      </c>
      <c r="M135" t="s">
        <v>231</v>
      </c>
      <c r="AD135" t="s">
        <v>748</v>
      </c>
    </row>
    <row r="136" spans="1:30" x14ac:dyDescent="0.25">
      <c r="A136" t="s">
        <v>68</v>
      </c>
      <c r="B136" t="s">
        <v>70</v>
      </c>
      <c r="C136" t="s">
        <v>100</v>
      </c>
      <c r="D136" t="s">
        <v>540</v>
      </c>
      <c r="E136">
        <v>14</v>
      </c>
      <c r="F136">
        <v>0</v>
      </c>
      <c r="G136" s="16">
        <v>0</v>
      </c>
      <c r="H136">
        <v>737</v>
      </c>
      <c r="I136" s="16">
        <v>0.72970000000000002</v>
      </c>
      <c r="J136">
        <v>74</v>
      </c>
      <c r="K136" s="16">
        <v>0.16550000000000001</v>
      </c>
      <c r="M136" t="s">
        <v>68</v>
      </c>
      <c r="N136" t="str">
        <f t="shared" si="10"/>
        <v>DT</v>
      </c>
      <c r="O136">
        <f t="shared" si="11"/>
        <v>15</v>
      </c>
      <c r="P136">
        <f t="shared" si="12"/>
        <v>0</v>
      </c>
      <c r="Q136">
        <f t="shared" si="13"/>
        <v>247</v>
      </c>
      <c r="R136">
        <f t="shared" si="14"/>
        <v>17</v>
      </c>
      <c r="AD136" t="s">
        <v>748</v>
      </c>
    </row>
    <row r="137" spans="1:30" x14ac:dyDescent="0.25">
      <c r="A137" t="s">
        <v>420</v>
      </c>
      <c r="B137" t="s">
        <v>10</v>
      </c>
      <c r="C137" t="s">
        <v>298</v>
      </c>
      <c r="D137" t="s">
        <v>542</v>
      </c>
      <c r="E137">
        <v>16</v>
      </c>
      <c r="F137">
        <v>978</v>
      </c>
      <c r="G137" s="16">
        <v>0.94130000000000003</v>
      </c>
      <c r="H137">
        <v>0</v>
      </c>
      <c r="I137" s="16">
        <v>0</v>
      </c>
      <c r="J137">
        <v>93</v>
      </c>
      <c r="K137" s="16">
        <v>0.1958</v>
      </c>
      <c r="M137" t="s">
        <v>420</v>
      </c>
      <c r="N137" t="str">
        <f t="shared" si="10"/>
        <v>SS,S</v>
      </c>
      <c r="O137">
        <f t="shared" si="11"/>
        <v>16</v>
      </c>
      <c r="P137">
        <f t="shared" si="12"/>
        <v>0</v>
      </c>
      <c r="Q137">
        <f t="shared" si="13"/>
        <v>387</v>
      </c>
      <c r="R137">
        <f t="shared" si="14"/>
        <v>230</v>
      </c>
      <c r="AD137" t="s">
        <v>703</v>
      </c>
    </row>
    <row r="138" spans="1:30" x14ac:dyDescent="0.25">
      <c r="A138" t="s">
        <v>234</v>
      </c>
      <c r="B138" t="s">
        <v>2</v>
      </c>
      <c r="C138" t="s">
        <v>429</v>
      </c>
      <c r="D138" t="s">
        <v>16</v>
      </c>
      <c r="E138">
        <v>16</v>
      </c>
      <c r="F138">
        <v>426</v>
      </c>
      <c r="G138" s="16">
        <v>0.38100000000000001</v>
      </c>
      <c r="H138">
        <v>0</v>
      </c>
      <c r="I138" s="16">
        <v>0</v>
      </c>
      <c r="J138">
        <v>13</v>
      </c>
      <c r="K138" s="16">
        <v>2.9000000000000001E-2</v>
      </c>
      <c r="M138" t="s">
        <v>234</v>
      </c>
      <c r="N138" t="str">
        <f t="shared" si="10"/>
        <v>WR</v>
      </c>
      <c r="O138">
        <f t="shared" si="11"/>
        <v>16</v>
      </c>
      <c r="P138">
        <f t="shared" si="12"/>
        <v>233</v>
      </c>
      <c r="Q138">
        <f t="shared" si="13"/>
        <v>0</v>
      </c>
      <c r="R138">
        <f t="shared" si="14"/>
        <v>272</v>
      </c>
      <c r="AD138" t="s">
        <v>703</v>
      </c>
    </row>
    <row r="139" spans="1:30" x14ac:dyDescent="0.25">
      <c r="A139" t="s">
        <v>296</v>
      </c>
      <c r="B139" t="s">
        <v>55</v>
      </c>
      <c r="C139" t="s">
        <v>679</v>
      </c>
      <c r="D139" t="s">
        <v>540</v>
      </c>
      <c r="E139">
        <v>8</v>
      </c>
      <c r="F139">
        <v>0</v>
      </c>
      <c r="G139" s="16">
        <v>0</v>
      </c>
      <c r="H139">
        <v>542</v>
      </c>
      <c r="I139" s="16">
        <v>0.48699999999999999</v>
      </c>
      <c r="J139">
        <v>6</v>
      </c>
      <c r="K139" s="16">
        <v>1.35E-2</v>
      </c>
      <c r="M139" t="s">
        <v>296</v>
      </c>
      <c r="AD139" t="s">
        <v>660</v>
      </c>
    </row>
    <row r="140" spans="1:30" x14ac:dyDescent="0.25">
      <c r="A140" t="s">
        <v>397</v>
      </c>
      <c r="B140" t="s">
        <v>26</v>
      </c>
      <c r="C140" t="s">
        <v>679</v>
      </c>
      <c r="D140" t="s">
        <v>540</v>
      </c>
      <c r="E140">
        <v>7</v>
      </c>
      <c r="F140">
        <v>0</v>
      </c>
      <c r="G140" s="16">
        <v>0</v>
      </c>
      <c r="H140">
        <v>438</v>
      </c>
      <c r="I140" s="16">
        <v>0.4199</v>
      </c>
      <c r="J140">
        <v>24</v>
      </c>
      <c r="K140" s="16">
        <v>5.3600000000000002E-2</v>
      </c>
      <c r="M140" t="s">
        <v>397</v>
      </c>
      <c r="AD140" t="s">
        <v>660</v>
      </c>
    </row>
    <row r="141" spans="1:30" x14ac:dyDescent="0.25">
      <c r="A141" t="s">
        <v>21</v>
      </c>
      <c r="B141" t="s">
        <v>23</v>
      </c>
      <c r="C141" t="s">
        <v>0</v>
      </c>
      <c r="D141" t="s">
        <v>2</v>
      </c>
      <c r="E141">
        <v>5</v>
      </c>
      <c r="F141">
        <v>24</v>
      </c>
      <c r="G141" s="16">
        <v>2.2100000000000002E-2</v>
      </c>
      <c r="H141">
        <v>0</v>
      </c>
      <c r="I141" s="16">
        <v>0</v>
      </c>
      <c r="J141">
        <v>38</v>
      </c>
      <c r="K141" s="16">
        <v>8.5800000000000001E-2</v>
      </c>
      <c r="M141" t="s">
        <v>21</v>
      </c>
      <c r="N141" t="str">
        <f t="shared" si="10"/>
        <v>LB</v>
      </c>
      <c r="O141">
        <f t="shared" si="11"/>
        <v>8</v>
      </c>
      <c r="P141">
        <f t="shared" si="12"/>
        <v>0</v>
      </c>
      <c r="Q141">
        <f t="shared" si="13"/>
        <v>176</v>
      </c>
      <c r="R141">
        <f t="shared" si="14"/>
        <v>66</v>
      </c>
      <c r="AD141" t="s">
        <v>704</v>
      </c>
    </row>
    <row r="142" spans="1:30" x14ac:dyDescent="0.25">
      <c r="A142" t="s">
        <v>185</v>
      </c>
      <c r="B142" t="s">
        <v>31</v>
      </c>
      <c r="C142" t="s">
        <v>730</v>
      </c>
      <c r="D142" t="s">
        <v>98</v>
      </c>
      <c r="E142">
        <v>7</v>
      </c>
      <c r="F142">
        <v>0</v>
      </c>
      <c r="G142" s="16">
        <v>0</v>
      </c>
      <c r="H142">
        <v>130</v>
      </c>
      <c r="I142" s="16">
        <v>0.1166</v>
      </c>
      <c r="J142">
        <v>8</v>
      </c>
      <c r="K142" s="16">
        <v>1.7899999999999999E-2</v>
      </c>
      <c r="M142" t="s">
        <v>185</v>
      </c>
      <c r="AD142" t="s">
        <v>704</v>
      </c>
    </row>
    <row r="143" spans="1:30" x14ac:dyDescent="0.25">
      <c r="A143" t="s">
        <v>180</v>
      </c>
      <c r="B143" t="s">
        <v>2</v>
      </c>
      <c r="C143" t="s">
        <v>730</v>
      </c>
      <c r="D143" t="s">
        <v>98</v>
      </c>
      <c r="E143">
        <v>9</v>
      </c>
      <c r="F143">
        <v>0</v>
      </c>
      <c r="G143" s="16">
        <v>0</v>
      </c>
      <c r="H143">
        <v>120</v>
      </c>
      <c r="I143" s="16">
        <v>0.1158</v>
      </c>
      <c r="J143">
        <v>16</v>
      </c>
      <c r="K143" s="16">
        <v>3.5999999999999997E-2</v>
      </c>
      <c r="M143" t="s">
        <v>180</v>
      </c>
      <c r="AD143" t="s">
        <v>787</v>
      </c>
    </row>
    <row r="144" spans="1:30" x14ac:dyDescent="0.25">
      <c r="A144" t="s">
        <v>214</v>
      </c>
      <c r="B144" t="s">
        <v>16</v>
      </c>
      <c r="C144" t="s">
        <v>261</v>
      </c>
      <c r="D144" t="s">
        <v>2</v>
      </c>
      <c r="E144">
        <v>16</v>
      </c>
      <c r="F144">
        <v>892</v>
      </c>
      <c r="G144" s="16">
        <v>0.94089999999999996</v>
      </c>
      <c r="H144">
        <v>0</v>
      </c>
      <c r="I144" s="16">
        <v>0</v>
      </c>
      <c r="J144">
        <v>51</v>
      </c>
      <c r="K144" s="16">
        <v>0.10970000000000001</v>
      </c>
      <c r="M144" t="s">
        <v>214</v>
      </c>
      <c r="N144" t="str">
        <f t="shared" si="10"/>
        <v>RB</v>
      </c>
      <c r="O144">
        <f t="shared" si="11"/>
        <v>15</v>
      </c>
      <c r="P144">
        <f t="shared" si="12"/>
        <v>443</v>
      </c>
      <c r="Q144">
        <f t="shared" si="13"/>
        <v>0</v>
      </c>
      <c r="R144">
        <f t="shared" si="14"/>
        <v>0</v>
      </c>
      <c r="AD144" t="s">
        <v>787</v>
      </c>
    </row>
    <row r="145" spans="1:30" x14ac:dyDescent="0.25">
      <c r="A145" t="s">
        <v>304</v>
      </c>
      <c r="B145" t="s">
        <v>16</v>
      </c>
      <c r="C145" t="s">
        <v>414</v>
      </c>
      <c r="D145" t="s">
        <v>10</v>
      </c>
      <c r="E145">
        <v>4</v>
      </c>
      <c r="F145">
        <v>0</v>
      </c>
      <c r="G145" s="16">
        <v>0</v>
      </c>
      <c r="H145">
        <v>258</v>
      </c>
      <c r="I145" s="16">
        <v>0.24110000000000001</v>
      </c>
      <c r="J145">
        <v>3</v>
      </c>
      <c r="K145" s="16">
        <v>6.4000000000000003E-3</v>
      </c>
      <c r="M145" t="s">
        <v>304</v>
      </c>
      <c r="N145" t="str">
        <f t="shared" si="10"/>
        <v>RB</v>
      </c>
      <c r="O145">
        <f t="shared" si="11"/>
        <v>15</v>
      </c>
      <c r="P145">
        <f t="shared" si="12"/>
        <v>511</v>
      </c>
      <c r="Q145">
        <f t="shared" si="13"/>
        <v>0</v>
      </c>
      <c r="R145">
        <f t="shared" si="14"/>
        <v>4</v>
      </c>
      <c r="AD145" t="s">
        <v>597</v>
      </c>
    </row>
    <row r="146" spans="1:30" x14ac:dyDescent="0.25">
      <c r="A146" t="s">
        <v>379</v>
      </c>
      <c r="B146" t="s">
        <v>16</v>
      </c>
      <c r="C146" t="s">
        <v>68</v>
      </c>
      <c r="D146" t="s">
        <v>70</v>
      </c>
      <c r="E146">
        <v>15</v>
      </c>
      <c r="F146">
        <v>0</v>
      </c>
      <c r="G146" s="16">
        <v>0</v>
      </c>
      <c r="H146">
        <v>247</v>
      </c>
      <c r="I146" s="16">
        <v>0.2225</v>
      </c>
      <c r="J146">
        <v>17</v>
      </c>
      <c r="K146" s="16">
        <v>3.73E-2</v>
      </c>
      <c r="M146" t="s">
        <v>379</v>
      </c>
      <c r="AD146" t="s">
        <v>597</v>
      </c>
    </row>
    <row r="147" spans="1:30" x14ac:dyDescent="0.25">
      <c r="A147" t="s">
        <v>416</v>
      </c>
      <c r="B147" t="s">
        <v>7</v>
      </c>
      <c r="C147" t="s">
        <v>420</v>
      </c>
      <c r="D147" t="s">
        <v>776</v>
      </c>
      <c r="E147">
        <v>16</v>
      </c>
      <c r="F147">
        <v>0</v>
      </c>
      <c r="G147" s="16">
        <v>0</v>
      </c>
      <c r="H147">
        <v>387</v>
      </c>
      <c r="I147" s="16">
        <v>0.37980000000000003</v>
      </c>
      <c r="J147">
        <v>230</v>
      </c>
      <c r="K147" s="16">
        <v>0.52390000000000003</v>
      </c>
      <c r="M147" t="s">
        <v>416</v>
      </c>
      <c r="N147" t="str">
        <f t="shared" si="10"/>
        <v>CB</v>
      </c>
      <c r="O147">
        <f t="shared" si="11"/>
        <v>11</v>
      </c>
      <c r="P147">
        <f t="shared" si="12"/>
        <v>0</v>
      </c>
      <c r="Q147">
        <f t="shared" si="13"/>
        <v>669</v>
      </c>
      <c r="R147">
        <f t="shared" si="14"/>
        <v>92</v>
      </c>
      <c r="AD147" t="s">
        <v>764</v>
      </c>
    </row>
    <row r="148" spans="1:30" x14ac:dyDescent="0.25">
      <c r="A148" t="s">
        <v>182</v>
      </c>
      <c r="B148" t="s">
        <v>55</v>
      </c>
      <c r="C148" t="s">
        <v>234</v>
      </c>
      <c r="D148" t="s">
        <v>2</v>
      </c>
      <c r="E148">
        <v>16</v>
      </c>
      <c r="F148">
        <v>233</v>
      </c>
      <c r="G148" s="16">
        <v>0.2145</v>
      </c>
      <c r="H148">
        <v>0</v>
      </c>
      <c r="I148" s="16">
        <v>0</v>
      </c>
      <c r="J148">
        <v>272</v>
      </c>
      <c r="K148" s="16">
        <v>0.61399999999999999</v>
      </c>
      <c r="M148" t="s">
        <v>182</v>
      </c>
      <c r="N148" t="str">
        <f t="shared" si="10"/>
        <v>QB</v>
      </c>
      <c r="O148">
        <f t="shared" si="11"/>
        <v>6</v>
      </c>
      <c r="P148">
        <f t="shared" si="12"/>
        <v>144</v>
      </c>
      <c r="Q148">
        <f t="shared" si="13"/>
        <v>0</v>
      </c>
      <c r="R148">
        <f t="shared" si="14"/>
        <v>0</v>
      </c>
      <c r="AD148" t="s">
        <v>764</v>
      </c>
    </row>
    <row r="149" spans="1:30" x14ac:dyDescent="0.25">
      <c r="A149" t="s">
        <v>136</v>
      </c>
      <c r="B149" t="s">
        <v>13</v>
      </c>
      <c r="C149" t="s">
        <v>21</v>
      </c>
      <c r="D149" t="s">
        <v>540</v>
      </c>
      <c r="E149">
        <v>8</v>
      </c>
      <c r="F149">
        <v>0</v>
      </c>
      <c r="G149" s="16">
        <v>0</v>
      </c>
      <c r="H149">
        <v>176</v>
      </c>
      <c r="I149" s="16">
        <v>0.16450000000000001</v>
      </c>
      <c r="J149">
        <v>66</v>
      </c>
      <c r="K149" s="16">
        <v>0.14099999999999999</v>
      </c>
      <c r="M149" t="s">
        <v>136</v>
      </c>
      <c r="AD149" t="s">
        <v>726</v>
      </c>
    </row>
    <row r="150" spans="1:30" x14ac:dyDescent="0.25">
      <c r="A150" t="s">
        <v>43</v>
      </c>
      <c r="B150" t="s">
        <v>45</v>
      </c>
      <c r="C150" t="s">
        <v>214</v>
      </c>
      <c r="D150" t="s">
        <v>16</v>
      </c>
      <c r="E150">
        <v>15</v>
      </c>
      <c r="F150">
        <v>443</v>
      </c>
      <c r="G150" s="16">
        <v>0.40749999999999997</v>
      </c>
      <c r="H150">
        <v>0</v>
      </c>
      <c r="I150" s="16">
        <v>0</v>
      </c>
      <c r="J150">
        <v>0</v>
      </c>
      <c r="K150" s="16">
        <v>0</v>
      </c>
      <c r="M150" t="s">
        <v>43</v>
      </c>
      <c r="N150" t="str">
        <f t="shared" si="10"/>
        <v>G</v>
      </c>
      <c r="O150">
        <f t="shared" si="11"/>
        <v>5</v>
      </c>
      <c r="P150">
        <f t="shared" si="12"/>
        <v>331</v>
      </c>
      <c r="Q150">
        <f t="shared" si="13"/>
        <v>0</v>
      </c>
      <c r="R150">
        <f t="shared" si="14"/>
        <v>18</v>
      </c>
      <c r="AD150" t="s">
        <v>726</v>
      </c>
    </row>
    <row r="151" spans="1:30" x14ac:dyDescent="0.25">
      <c r="A151" t="s">
        <v>74</v>
      </c>
      <c r="B151" t="s">
        <v>2</v>
      </c>
      <c r="C151" t="s">
        <v>623</v>
      </c>
      <c r="D151" t="s">
        <v>2</v>
      </c>
      <c r="E151">
        <v>2</v>
      </c>
      <c r="F151">
        <v>38</v>
      </c>
      <c r="G151" s="16">
        <v>3.3000000000000002E-2</v>
      </c>
      <c r="H151">
        <v>0</v>
      </c>
      <c r="I151" s="16">
        <v>0</v>
      </c>
      <c r="J151">
        <v>1</v>
      </c>
      <c r="K151" s="16">
        <v>2.0999999999999999E-3</v>
      </c>
      <c r="M151" t="s">
        <v>74</v>
      </c>
      <c r="N151" t="str">
        <f t="shared" si="10"/>
        <v>WR</v>
      </c>
      <c r="O151">
        <f t="shared" si="11"/>
        <v>15</v>
      </c>
      <c r="P151">
        <f t="shared" si="12"/>
        <v>596</v>
      </c>
      <c r="Q151">
        <f t="shared" si="13"/>
        <v>0</v>
      </c>
      <c r="R151">
        <f t="shared" si="14"/>
        <v>36</v>
      </c>
    </row>
    <row r="152" spans="1:30" x14ac:dyDescent="0.25">
      <c r="A152" t="s">
        <v>409</v>
      </c>
      <c r="B152" t="s">
        <v>49</v>
      </c>
      <c r="C152" t="s">
        <v>623</v>
      </c>
      <c r="D152" t="s">
        <v>2</v>
      </c>
      <c r="E152">
        <v>4</v>
      </c>
      <c r="F152">
        <v>1</v>
      </c>
      <c r="G152" s="16">
        <v>1E-3</v>
      </c>
      <c r="H152">
        <v>0</v>
      </c>
      <c r="I152" s="16">
        <v>0</v>
      </c>
      <c r="J152">
        <v>44</v>
      </c>
      <c r="K152" s="16">
        <v>9.8900000000000002E-2</v>
      </c>
      <c r="M152" t="s">
        <v>409</v>
      </c>
      <c r="N152" t="str">
        <f t="shared" si="10"/>
        <v>G</v>
      </c>
      <c r="O152">
        <f t="shared" si="11"/>
        <v>13</v>
      </c>
      <c r="P152">
        <f t="shared" si="12"/>
        <v>265</v>
      </c>
      <c r="Q152">
        <f t="shared" si="13"/>
        <v>0</v>
      </c>
      <c r="R152">
        <f t="shared" si="14"/>
        <v>67</v>
      </c>
    </row>
    <row r="153" spans="1:30" x14ac:dyDescent="0.25">
      <c r="A153" t="s">
        <v>290</v>
      </c>
      <c r="B153" t="s">
        <v>55</v>
      </c>
      <c r="C153" t="s">
        <v>304</v>
      </c>
      <c r="D153" t="s">
        <v>16</v>
      </c>
      <c r="E153">
        <v>15</v>
      </c>
      <c r="F153">
        <v>511</v>
      </c>
      <c r="G153" s="16">
        <v>0.48530000000000001</v>
      </c>
      <c r="H153">
        <v>0</v>
      </c>
      <c r="I153" s="16">
        <v>0</v>
      </c>
      <c r="J153">
        <v>4</v>
      </c>
      <c r="K153" s="16">
        <v>9.2999999999999992E-3</v>
      </c>
      <c r="M153" t="s">
        <v>290</v>
      </c>
    </row>
    <row r="154" spans="1:30" x14ac:dyDescent="0.25">
      <c r="A154" t="s">
        <v>198</v>
      </c>
      <c r="B154" t="s">
        <v>49</v>
      </c>
      <c r="C154" t="s">
        <v>603</v>
      </c>
      <c r="D154" t="s">
        <v>13</v>
      </c>
      <c r="E154">
        <v>4</v>
      </c>
      <c r="F154">
        <v>30</v>
      </c>
      <c r="G154" s="16">
        <v>2.8199999999999999E-2</v>
      </c>
      <c r="H154">
        <v>0</v>
      </c>
      <c r="I154" s="16">
        <v>0</v>
      </c>
      <c r="J154">
        <v>12</v>
      </c>
      <c r="K154" s="16">
        <v>2.5899999999999999E-2</v>
      </c>
      <c r="M154" t="s">
        <v>198</v>
      </c>
    </row>
    <row r="155" spans="1:30" x14ac:dyDescent="0.25">
      <c r="A155" t="s">
        <v>76</v>
      </c>
      <c r="B155" t="s">
        <v>23</v>
      </c>
      <c r="C155" t="s">
        <v>603</v>
      </c>
      <c r="D155" t="s">
        <v>13</v>
      </c>
      <c r="E155">
        <v>2</v>
      </c>
      <c r="F155">
        <v>30</v>
      </c>
      <c r="G155" s="16">
        <v>2.9000000000000001E-2</v>
      </c>
      <c r="H155">
        <v>0</v>
      </c>
      <c r="I155" s="16">
        <v>0</v>
      </c>
      <c r="J155">
        <v>6</v>
      </c>
      <c r="K155" s="16">
        <v>1.21E-2</v>
      </c>
      <c r="M155" t="s">
        <v>76</v>
      </c>
    </row>
    <row r="156" spans="1:30" x14ac:dyDescent="0.25">
      <c r="A156" t="s">
        <v>133</v>
      </c>
      <c r="B156" t="s">
        <v>26</v>
      </c>
      <c r="C156" t="s">
        <v>416</v>
      </c>
      <c r="D156" t="s">
        <v>10</v>
      </c>
      <c r="E156">
        <v>11</v>
      </c>
      <c r="F156">
        <v>0</v>
      </c>
      <c r="G156" s="16">
        <v>0</v>
      </c>
      <c r="H156">
        <v>669</v>
      </c>
      <c r="I156" s="16">
        <v>0.58069999999999999</v>
      </c>
      <c r="J156">
        <v>92</v>
      </c>
      <c r="K156" s="16">
        <v>0.1862</v>
      </c>
      <c r="M156" t="s">
        <v>133</v>
      </c>
    </row>
    <row r="157" spans="1:30" x14ac:dyDescent="0.25">
      <c r="A157" t="s">
        <v>322</v>
      </c>
      <c r="B157" t="s">
        <v>23</v>
      </c>
      <c r="C157" t="s">
        <v>182</v>
      </c>
      <c r="D157" t="s">
        <v>55</v>
      </c>
      <c r="E157">
        <v>6</v>
      </c>
      <c r="F157">
        <v>144</v>
      </c>
      <c r="G157" s="16">
        <v>0.1288</v>
      </c>
      <c r="H157">
        <v>0</v>
      </c>
      <c r="I157" s="16">
        <v>0</v>
      </c>
      <c r="J157">
        <v>0</v>
      </c>
      <c r="K157" s="16">
        <v>0</v>
      </c>
      <c r="M157" t="s">
        <v>322</v>
      </c>
    </row>
    <row r="158" spans="1:30" x14ac:dyDescent="0.25">
      <c r="A158" t="s">
        <v>200</v>
      </c>
      <c r="B158" t="s">
        <v>201</v>
      </c>
      <c r="C158" t="s">
        <v>604</v>
      </c>
      <c r="D158" t="s">
        <v>542</v>
      </c>
      <c r="E158">
        <v>16</v>
      </c>
      <c r="F158">
        <v>1030</v>
      </c>
      <c r="G158" s="16">
        <v>1</v>
      </c>
      <c r="H158">
        <v>0</v>
      </c>
      <c r="I158" s="16">
        <v>0</v>
      </c>
      <c r="J158">
        <v>6</v>
      </c>
      <c r="K158" s="16">
        <v>1.35E-2</v>
      </c>
      <c r="M158" t="s">
        <v>200</v>
      </c>
      <c r="N158" t="str">
        <f t="shared" si="10"/>
        <v>C</v>
      </c>
      <c r="O158">
        <f t="shared" si="11"/>
        <v>13</v>
      </c>
      <c r="P158">
        <f t="shared" si="12"/>
        <v>451</v>
      </c>
      <c r="Q158">
        <f t="shared" si="13"/>
        <v>0</v>
      </c>
      <c r="R158">
        <f t="shared" si="14"/>
        <v>61</v>
      </c>
    </row>
    <row r="159" spans="1:30" x14ac:dyDescent="0.25">
      <c r="A159" t="s">
        <v>283</v>
      </c>
      <c r="B159" t="s">
        <v>55</v>
      </c>
      <c r="C159" t="s">
        <v>604</v>
      </c>
      <c r="D159" t="s">
        <v>540</v>
      </c>
      <c r="E159">
        <v>16</v>
      </c>
      <c r="F159">
        <v>0</v>
      </c>
      <c r="G159" s="16">
        <v>0</v>
      </c>
      <c r="H159">
        <v>632</v>
      </c>
      <c r="I159" s="16">
        <v>0.61419999999999997</v>
      </c>
      <c r="J159">
        <v>189</v>
      </c>
      <c r="K159" s="16">
        <v>0.42659999999999998</v>
      </c>
      <c r="M159" t="s">
        <v>283</v>
      </c>
    </row>
    <row r="160" spans="1:30" x14ac:dyDescent="0.25">
      <c r="A160" t="s">
        <v>299</v>
      </c>
      <c r="B160" t="s">
        <v>2</v>
      </c>
      <c r="C160" t="s">
        <v>43</v>
      </c>
      <c r="D160" t="s">
        <v>545</v>
      </c>
      <c r="E160">
        <v>5</v>
      </c>
      <c r="F160">
        <v>331</v>
      </c>
      <c r="G160" s="16">
        <v>0.32140000000000002</v>
      </c>
      <c r="H160">
        <v>0</v>
      </c>
      <c r="I160" s="16">
        <v>0</v>
      </c>
      <c r="J160">
        <v>18</v>
      </c>
      <c r="K160" s="16">
        <v>4.0399999999999998E-2</v>
      </c>
      <c r="M160" t="s">
        <v>299</v>
      </c>
      <c r="N160" t="str">
        <f t="shared" si="10"/>
        <v>WR</v>
      </c>
      <c r="O160">
        <f t="shared" si="11"/>
        <v>14</v>
      </c>
      <c r="P160">
        <f t="shared" si="12"/>
        <v>843</v>
      </c>
      <c r="Q160">
        <f t="shared" si="13"/>
        <v>0</v>
      </c>
      <c r="R160">
        <f t="shared" si="14"/>
        <v>2</v>
      </c>
    </row>
    <row r="161" spans="1:26" x14ac:dyDescent="0.25">
      <c r="A161" t="s">
        <v>321</v>
      </c>
      <c r="B161" t="s">
        <v>13</v>
      </c>
      <c r="C161" t="s">
        <v>74</v>
      </c>
      <c r="D161" t="s">
        <v>2</v>
      </c>
      <c r="E161">
        <v>15</v>
      </c>
      <c r="F161">
        <v>596</v>
      </c>
      <c r="G161" s="16">
        <v>0.51780000000000004</v>
      </c>
      <c r="H161">
        <v>0</v>
      </c>
      <c r="I161" s="16">
        <v>0</v>
      </c>
      <c r="J161">
        <v>36</v>
      </c>
      <c r="K161" s="16">
        <v>7.5300000000000006E-2</v>
      </c>
      <c r="M161" t="s">
        <v>321</v>
      </c>
    </row>
    <row r="162" spans="1:26" x14ac:dyDescent="0.25">
      <c r="A162" t="s">
        <v>402</v>
      </c>
      <c r="B162" t="s">
        <v>23</v>
      </c>
      <c r="C162" t="s">
        <v>605</v>
      </c>
      <c r="D162" t="s">
        <v>98</v>
      </c>
      <c r="E162">
        <v>1</v>
      </c>
      <c r="F162">
        <v>0</v>
      </c>
      <c r="G162" s="16">
        <v>0</v>
      </c>
      <c r="H162">
        <v>22</v>
      </c>
      <c r="I162" s="16">
        <v>1.9800000000000002E-2</v>
      </c>
      <c r="J162">
        <v>0</v>
      </c>
      <c r="K162" s="16">
        <v>0</v>
      </c>
      <c r="M162" s="19" t="s">
        <v>402</v>
      </c>
      <c r="N162" s="19" t="str">
        <f t="shared" si="10"/>
        <v>LB</v>
      </c>
      <c r="O162" s="19">
        <v>9</v>
      </c>
      <c r="P162" s="19">
        <f t="shared" si="12"/>
        <v>0</v>
      </c>
      <c r="Q162" s="19">
        <v>21</v>
      </c>
      <c r="R162" s="19">
        <f>33+114</f>
        <v>147</v>
      </c>
      <c r="S162" s="17" t="s">
        <v>540</v>
      </c>
      <c r="T162" s="17">
        <v>7</v>
      </c>
      <c r="U162" s="17">
        <v>0</v>
      </c>
      <c r="V162" s="20">
        <v>0</v>
      </c>
      <c r="W162" s="17">
        <v>21</v>
      </c>
      <c r="X162" s="20">
        <v>1.9400000000000001E-2</v>
      </c>
      <c r="Y162" s="17">
        <v>114</v>
      </c>
      <c r="Z162" s="20">
        <v>0.25969999999999999</v>
      </c>
    </row>
    <row r="163" spans="1:26" x14ac:dyDescent="0.25">
      <c r="A163" t="s">
        <v>440</v>
      </c>
      <c r="B163" t="s">
        <v>23</v>
      </c>
      <c r="C163" t="s">
        <v>605</v>
      </c>
      <c r="D163" t="s">
        <v>70</v>
      </c>
      <c r="E163">
        <v>5</v>
      </c>
      <c r="F163">
        <v>0</v>
      </c>
      <c r="G163" s="16">
        <v>0</v>
      </c>
      <c r="H163">
        <v>62</v>
      </c>
      <c r="I163" s="16">
        <v>5.8400000000000001E-2</v>
      </c>
      <c r="J163">
        <v>4</v>
      </c>
      <c r="K163" s="16">
        <v>9.1000000000000004E-3</v>
      </c>
      <c r="M163" t="s">
        <v>440</v>
      </c>
    </row>
    <row r="164" spans="1:26" x14ac:dyDescent="0.25">
      <c r="A164" t="s">
        <v>219</v>
      </c>
      <c r="B164" t="s">
        <v>2</v>
      </c>
      <c r="C164" t="s">
        <v>691</v>
      </c>
      <c r="D164" t="s">
        <v>70</v>
      </c>
      <c r="E164">
        <v>7</v>
      </c>
      <c r="F164">
        <v>0</v>
      </c>
      <c r="G164" s="16">
        <v>0</v>
      </c>
      <c r="H164">
        <v>176</v>
      </c>
      <c r="I164" s="16">
        <v>0.1678</v>
      </c>
      <c r="J164">
        <v>13</v>
      </c>
      <c r="K164" s="16">
        <v>2.7300000000000001E-2</v>
      </c>
      <c r="M164" s="19" t="s">
        <v>219</v>
      </c>
      <c r="N164" s="19" t="str">
        <f t="shared" si="10"/>
        <v>WR</v>
      </c>
      <c r="O164" s="19">
        <v>10</v>
      </c>
      <c r="P164" s="19">
        <f>134+37</f>
        <v>171</v>
      </c>
      <c r="Q164" s="19">
        <f t="shared" si="13"/>
        <v>0</v>
      </c>
      <c r="R164" s="19">
        <f>61+13</f>
        <v>74</v>
      </c>
      <c r="S164" s="17" t="s">
        <v>2</v>
      </c>
      <c r="T164" s="17">
        <v>3</v>
      </c>
      <c r="U164" s="17">
        <v>37</v>
      </c>
      <c r="V164" s="20">
        <v>3.2599999999999997E-2</v>
      </c>
      <c r="W164" s="17">
        <v>0</v>
      </c>
      <c r="X164" s="20">
        <v>0</v>
      </c>
      <c r="Y164" s="17">
        <v>13</v>
      </c>
      <c r="Z164" s="20">
        <v>2.9600000000000001E-2</v>
      </c>
    </row>
    <row r="165" spans="1:26" x14ac:dyDescent="0.25">
      <c r="A165" t="s">
        <v>300</v>
      </c>
      <c r="B165" t="s">
        <v>98</v>
      </c>
      <c r="C165" t="s">
        <v>691</v>
      </c>
      <c r="D165" t="s">
        <v>70</v>
      </c>
      <c r="E165">
        <v>2</v>
      </c>
      <c r="F165">
        <v>0</v>
      </c>
      <c r="G165" s="16">
        <v>0</v>
      </c>
      <c r="H165">
        <v>33</v>
      </c>
      <c r="I165" s="16">
        <v>3.0599999999999999E-2</v>
      </c>
      <c r="J165">
        <v>0</v>
      </c>
      <c r="K165" s="16">
        <v>0</v>
      </c>
      <c r="M165" t="s">
        <v>300</v>
      </c>
      <c r="N165" t="str">
        <f t="shared" si="10"/>
        <v>DT</v>
      </c>
      <c r="O165">
        <f t="shared" si="11"/>
        <v>15</v>
      </c>
      <c r="P165">
        <f t="shared" si="12"/>
        <v>0</v>
      </c>
      <c r="Q165">
        <f t="shared" si="13"/>
        <v>389</v>
      </c>
      <c r="R165">
        <f t="shared" si="14"/>
        <v>107</v>
      </c>
    </row>
    <row r="166" spans="1:26" x14ac:dyDescent="0.25">
      <c r="A166" t="s">
        <v>387</v>
      </c>
      <c r="B166" t="s">
        <v>2</v>
      </c>
      <c r="C166" t="s">
        <v>658</v>
      </c>
      <c r="D166" t="s">
        <v>13</v>
      </c>
      <c r="E166">
        <v>8</v>
      </c>
      <c r="F166">
        <v>151</v>
      </c>
      <c r="G166" s="16">
        <v>0.14050000000000001</v>
      </c>
      <c r="H166">
        <v>0</v>
      </c>
      <c r="I166" s="16">
        <v>0</v>
      </c>
      <c r="J166">
        <v>69</v>
      </c>
      <c r="K166" s="16">
        <v>0.14710000000000001</v>
      </c>
      <c r="M166" t="s">
        <v>387</v>
      </c>
    </row>
    <row r="167" spans="1:26" x14ac:dyDescent="0.25">
      <c r="A167" t="s">
        <v>66</v>
      </c>
      <c r="B167" t="s">
        <v>45</v>
      </c>
      <c r="C167" t="s">
        <v>658</v>
      </c>
      <c r="D167" t="s">
        <v>13</v>
      </c>
      <c r="E167">
        <v>8</v>
      </c>
      <c r="F167">
        <v>217</v>
      </c>
      <c r="G167" s="16">
        <v>0.188</v>
      </c>
      <c r="H167">
        <v>0</v>
      </c>
      <c r="I167" s="16">
        <v>0</v>
      </c>
      <c r="J167">
        <v>87</v>
      </c>
      <c r="K167" s="16">
        <v>0.18240000000000001</v>
      </c>
      <c r="M167" t="s">
        <v>66</v>
      </c>
      <c r="N167" t="str">
        <f t="shared" si="10"/>
        <v>C</v>
      </c>
      <c r="O167">
        <f t="shared" si="11"/>
        <v>15</v>
      </c>
      <c r="P167">
        <f t="shared" si="12"/>
        <v>994</v>
      </c>
      <c r="Q167">
        <f t="shared" si="13"/>
        <v>0</v>
      </c>
      <c r="R167">
        <f t="shared" si="14"/>
        <v>71</v>
      </c>
    </row>
    <row r="168" spans="1:26" x14ac:dyDescent="0.25">
      <c r="A168" t="s">
        <v>146</v>
      </c>
      <c r="B168" t="s">
        <v>70</v>
      </c>
      <c r="C168" t="s">
        <v>409</v>
      </c>
      <c r="D168" t="s">
        <v>545</v>
      </c>
      <c r="E168">
        <v>13</v>
      </c>
      <c r="F168">
        <v>265</v>
      </c>
      <c r="G168" s="16">
        <v>0.23369999999999999</v>
      </c>
      <c r="H168">
        <v>0</v>
      </c>
      <c r="I168" s="16">
        <v>0</v>
      </c>
      <c r="J168">
        <v>67</v>
      </c>
      <c r="K168" s="16">
        <v>0.14530000000000001</v>
      </c>
      <c r="M168" t="s">
        <v>146</v>
      </c>
      <c r="N168" t="str">
        <f t="shared" si="10"/>
        <v>NT</v>
      </c>
      <c r="O168">
        <f t="shared" si="11"/>
        <v>16</v>
      </c>
      <c r="P168">
        <f t="shared" si="12"/>
        <v>0</v>
      </c>
      <c r="Q168">
        <f t="shared" si="13"/>
        <v>334</v>
      </c>
      <c r="R168">
        <f t="shared" si="14"/>
        <v>26</v>
      </c>
    </row>
    <row r="169" spans="1:26" x14ac:dyDescent="0.25">
      <c r="A169" t="s">
        <v>187</v>
      </c>
      <c r="B169" t="s">
        <v>10</v>
      </c>
      <c r="C169" t="s">
        <v>721</v>
      </c>
      <c r="D169" t="s">
        <v>10</v>
      </c>
      <c r="E169">
        <v>2</v>
      </c>
      <c r="F169">
        <v>0</v>
      </c>
      <c r="G169" s="16">
        <v>0</v>
      </c>
      <c r="H169">
        <v>108</v>
      </c>
      <c r="I169" s="16">
        <v>0.10050000000000001</v>
      </c>
      <c r="J169">
        <v>1</v>
      </c>
      <c r="K169" s="16">
        <v>2.3E-3</v>
      </c>
      <c r="M169" t="s">
        <v>187</v>
      </c>
      <c r="N169" t="str">
        <f t="shared" si="10"/>
        <v>CB</v>
      </c>
      <c r="O169">
        <f t="shared" si="11"/>
        <v>12</v>
      </c>
      <c r="P169">
        <f t="shared" si="12"/>
        <v>0</v>
      </c>
      <c r="Q169">
        <f t="shared" si="13"/>
        <v>11</v>
      </c>
      <c r="R169">
        <f t="shared" si="14"/>
        <v>112</v>
      </c>
    </row>
    <row r="170" spans="1:26" x14ac:dyDescent="0.25">
      <c r="A170" t="s">
        <v>89</v>
      </c>
      <c r="B170" t="s">
        <v>16</v>
      </c>
      <c r="C170" t="s">
        <v>721</v>
      </c>
      <c r="D170" t="s">
        <v>10</v>
      </c>
      <c r="E170">
        <v>2</v>
      </c>
      <c r="F170">
        <v>0</v>
      </c>
      <c r="G170" s="16">
        <v>0</v>
      </c>
      <c r="H170">
        <v>25</v>
      </c>
      <c r="I170" s="16">
        <v>2.4299999999999999E-2</v>
      </c>
      <c r="J170">
        <v>10</v>
      </c>
      <c r="K170" s="16">
        <v>2.4E-2</v>
      </c>
      <c r="M170" t="s">
        <v>89</v>
      </c>
    </row>
    <row r="171" spans="1:26" x14ac:dyDescent="0.25">
      <c r="A171" t="s">
        <v>143</v>
      </c>
      <c r="B171" t="s">
        <v>49</v>
      </c>
      <c r="C171" t="s">
        <v>721</v>
      </c>
      <c r="D171" t="s">
        <v>10</v>
      </c>
      <c r="E171">
        <v>5</v>
      </c>
      <c r="F171">
        <v>0</v>
      </c>
      <c r="G171" s="16">
        <v>0</v>
      </c>
      <c r="H171">
        <v>0</v>
      </c>
      <c r="I171" s="16">
        <v>0</v>
      </c>
      <c r="J171">
        <v>44</v>
      </c>
      <c r="K171" s="16">
        <v>0.1002</v>
      </c>
      <c r="M171" t="s">
        <v>143</v>
      </c>
    </row>
    <row r="172" spans="1:26" x14ac:dyDescent="0.25">
      <c r="A172" t="s">
        <v>342</v>
      </c>
      <c r="B172" t="s">
        <v>70</v>
      </c>
      <c r="C172" t="s">
        <v>624</v>
      </c>
      <c r="D172" t="s">
        <v>16</v>
      </c>
      <c r="E172">
        <v>4</v>
      </c>
      <c r="F172">
        <v>6</v>
      </c>
      <c r="G172" s="16">
        <v>5.8999999999999999E-3</v>
      </c>
      <c r="H172">
        <v>0</v>
      </c>
      <c r="I172" s="16">
        <v>0</v>
      </c>
      <c r="J172">
        <v>25</v>
      </c>
      <c r="K172" s="16">
        <v>5.8400000000000001E-2</v>
      </c>
      <c r="M172" t="s">
        <v>342</v>
      </c>
    </row>
    <row r="173" spans="1:26" x14ac:dyDescent="0.25">
      <c r="A173" t="s">
        <v>41</v>
      </c>
      <c r="B173" t="s">
        <v>16</v>
      </c>
      <c r="C173" t="s">
        <v>624</v>
      </c>
      <c r="D173" t="s">
        <v>16</v>
      </c>
      <c r="E173">
        <v>3</v>
      </c>
      <c r="F173">
        <v>1</v>
      </c>
      <c r="G173" s="16">
        <v>1E-3</v>
      </c>
      <c r="H173">
        <v>0</v>
      </c>
      <c r="I173" s="16">
        <v>0</v>
      </c>
      <c r="J173">
        <v>19</v>
      </c>
      <c r="K173" s="16">
        <v>4.5699999999999998E-2</v>
      </c>
      <c r="M173" t="s">
        <v>41</v>
      </c>
      <c r="N173" t="str">
        <f t="shared" si="10"/>
        <v>RB</v>
      </c>
      <c r="O173">
        <f t="shared" si="11"/>
        <v>12</v>
      </c>
      <c r="P173">
        <f t="shared" si="12"/>
        <v>94</v>
      </c>
      <c r="Q173">
        <f t="shared" si="13"/>
        <v>0</v>
      </c>
      <c r="R173">
        <f t="shared" si="14"/>
        <v>205</v>
      </c>
    </row>
    <row r="174" spans="1:26" x14ac:dyDescent="0.25">
      <c r="A174" t="s">
        <v>292</v>
      </c>
      <c r="B174" t="s">
        <v>98</v>
      </c>
      <c r="C174" t="s">
        <v>200</v>
      </c>
      <c r="D174" t="s">
        <v>201</v>
      </c>
      <c r="E174">
        <v>13</v>
      </c>
      <c r="F174">
        <v>451</v>
      </c>
      <c r="G174" s="16">
        <v>0.41149999999999998</v>
      </c>
      <c r="H174">
        <v>0</v>
      </c>
      <c r="I174" s="16">
        <v>0</v>
      </c>
      <c r="J174">
        <v>61</v>
      </c>
      <c r="K174" s="16">
        <v>0.13089999999999999</v>
      </c>
      <c r="M174" t="s">
        <v>292</v>
      </c>
      <c r="N174" t="str">
        <f t="shared" si="10"/>
        <v>LB</v>
      </c>
      <c r="O174">
        <f t="shared" si="11"/>
        <v>13</v>
      </c>
      <c r="P174">
        <f t="shared" si="12"/>
        <v>0</v>
      </c>
      <c r="Q174">
        <f t="shared" si="13"/>
        <v>33</v>
      </c>
      <c r="R174">
        <f t="shared" si="14"/>
        <v>311</v>
      </c>
    </row>
    <row r="175" spans="1:26" x14ac:dyDescent="0.25">
      <c r="A175" t="s">
        <v>141</v>
      </c>
      <c r="B175" t="s">
        <v>23</v>
      </c>
      <c r="C175" t="s">
        <v>299</v>
      </c>
      <c r="D175" t="s">
        <v>2</v>
      </c>
      <c r="E175">
        <v>14</v>
      </c>
      <c r="F175">
        <v>843</v>
      </c>
      <c r="G175" s="16">
        <v>0.74539999999999995</v>
      </c>
      <c r="H175">
        <v>0</v>
      </c>
      <c r="I175" s="16">
        <v>0</v>
      </c>
      <c r="J175">
        <v>2</v>
      </c>
      <c r="K175" s="16">
        <v>4.5999999999999999E-3</v>
      </c>
      <c r="M175" t="s">
        <v>141</v>
      </c>
      <c r="N175" t="str">
        <f t="shared" si="10"/>
        <v>DE</v>
      </c>
      <c r="O175">
        <f t="shared" si="11"/>
        <v>16</v>
      </c>
      <c r="P175">
        <f t="shared" si="12"/>
        <v>0</v>
      </c>
      <c r="Q175">
        <f t="shared" si="13"/>
        <v>256</v>
      </c>
      <c r="R175">
        <f t="shared" si="14"/>
        <v>281</v>
      </c>
    </row>
    <row r="176" spans="1:26" x14ac:dyDescent="0.25">
      <c r="A176" t="s">
        <v>303</v>
      </c>
      <c r="B176" t="s">
        <v>10</v>
      </c>
      <c r="C176" t="s">
        <v>402</v>
      </c>
      <c r="D176" t="s">
        <v>540</v>
      </c>
      <c r="E176">
        <v>2</v>
      </c>
      <c r="F176">
        <v>0</v>
      </c>
      <c r="G176" s="16">
        <v>0</v>
      </c>
      <c r="H176">
        <v>0</v>
      </c>
      <c r="I176" s="16">
        <v>0</v>
      </c>
      <c r="J176">
        <v>33</v>
      </c>
      <c r="K176" s="16">
        <v>7.4499999999999997E-2</v>
      </c>
      <c r="M176" t="s">
        <v>303</v>
      </c>
      <c r="N176" t="str">
        <f t="shared" si="10"/>
        <v>FS</v>
      </c>
      <c r="O176">
        <f t="shared" si="11"/>
        <v>16</v>
      </c>
      <c r="P176">
        <f t="shared" si="12"/>
        <v>0</v>
      </c>
      <c r="Q176">
        <f t="shared" si="13"/>
        <v>147</v>
      </c>
      <c r="R176">
        <f t="shared" si="14"/>
        <v>281</v>
      </c>
    </row>
    <row r="177" spans="1:26" x14ac:dyDescent="0.25">
      <c r="A177" t="s">
        <v>343</v>
      </c>
      <c r="B177" t="s">
        <v>10</v>
      </c>
      <c r="C177" t="s">
        <v>402</v>
      </c>
      <c r="D177" t="s">
        <v>540</v>
      </c>
      <c r="E177">
        <v>7</v>
      </c>
      <c r="F177">
        <v>0</v>
      </c>
      <c r="G177" s="16">
        <v>0</v>
      </c>
      <c r="H177">
        <v>21</v>
      </c>
      <c r="I177" s="16">
        <v>1.9400000000000001E-2</v>
      </c>
      <c r="J177">
        <v>114</v>
      </c>
      <c r="K177" s="16">
        <v>0.25969999999999999</v>
      </c>
      <c r="M177" t="s">
        <v>343</v>
      </c>
      <c r="N177" t="str">
        <f t="shared" si="10"/>
        <v>CB</v>
      </c>
      <c r="O177">
        <f t="shared" si="11"/>
        <v>15</v>
      </c>
      <c r="P177">
        <f t="shared" si="12"/>
        <v>0</v>
      </c>
      <c r="Q177">
        <f t="shared" si="13"/>
        <v>353</v>
      </c>
      <c r="R177">
        <f t="shared" si="14"/>
        <v>148</v>
      </c>
    </row>
    <row r="178" spans="1:26" x14ac:dyDescent="0.25">
      <c r="A178" t="s">
        <v>424</v>
      </c>
      <c r="B178" t="s">
        <v>55</v>
      </c>
      <c r="C178" t="s">
        <v>219</v>
      </c>
      <c r="D178" t="s">
        <v>2</v>
      </c>
      <c r="E178">
        <v>7</v>
      </c>
      <c r="F178">
        <v>134</v>
      </c>
      <c r="G178" s="16">
        <v>0.11849999999999999</v>
      </c>
      <c r="H178">
        <v>0</v>
      </c>
      <c r="I178" s="16">
        <v>0</v>
      </c>
      <c r="J178">
        <v>61</v>
      </c>
      <c r="K178" s="16">
        <v>0.13900000000000001</v>
      </c>
      <c r="M178" t="s">
        <v>424</v>
      </c>
    </row>
    <row r="179" spans="1:26" x14ac:dyDescent="0.25">
      <c r="A179" t="s">
        <v>341</v>
      </c>
      <c r="B179" t="s">
        <v>70</v>
      </c>
      <c r="C179" t="s">
        <v>219</v>
      </c>
      <c r="D179" t="s">
        <v>2</v>
      </c>
      <c r="E179">
        <v>3</v>
      </c>
      <c r="F179">
        <v>37</v>
      </c>
      <c r="G179" s="16">
        <v>3.2599999999999997E-2</v>
      </c>
      <c r="H179">
        <v>0</v>
      </c>
      <c r="I179" s="16">
        <v>0</v>
      </c>
      <c r="J179">
        <v>13</v>
      </c>
      <c r="K179" s="16">
        <v>2.9600000000000001E-2</v>
      </c>
      <c r="M179" t="s">
        <v>341</v>
      </c>
    </row>
    <row r="180" spans="1:26" x14ac:dyDescent="0.25">
      <c r="A180" t="s">
        <v>35</v>
      </c>
      <c r="B180" t="s">
        <v>2</v>
      </c>
      <c r="C180" t="s">
        <v>772</v>
      </c>
      <c r="D180" t="s">
        <v>540</v>
      </c>
      <c r="E180">
        <v>1</v>
      </c>
      <c r="F180">
        <v>0</v>
      </c>
      <c r="G180" s="16">
        <v>0</v>
      </c>
      <c r="H180">
        <v>0</v>
      </c>
      <c r="I180" s="16">
        <v>0</v>
      </c>
      <c r="J180">
        <v>14</v>
      </c>
      <c r="K180" s="16">
        <v>2.9499999999999998E-2</v>
      </c>
      <c r="M180" t="s">
        <v>35</v>
      </c>
      <c r="N180" t="str">
        <f t="shared" si="10"/>
        <v>WR</v>
      </c>
      <c r="O180">
        <f t="shared" si="11"/>
        <v>16</v>
      </c>
      <c r="P180">
        <f t="shared" si="12"/>
        <v>802</v>
      </c>
      <c r="Q180">
        <f t="shared" si="13"/>
        <v>0</v>
      </c>
      <c r="R180">
        <f t="shared" si="14"/>
        <v>2</v>
      </c>
    </row>
    <row r="181" spans="1:26" x14ac:dyDescent="0.25">
      <c r="A181" t="s">
        <v>232</v>
      </c>
      <c r="B181" t="s">
        <v>10</v>
      </c>
      <c r="C181" t="s">
        <v>772</v>
      </c>
      <c r="D181" t="s">
        <v>540</v>
      </c>
      <c r="E181">
        <v>4</v>
      </c>
      <c r="F181">
        <v>0</v>
      </c>
      <c r="G181" s="16">
        <v>0</v>
      </c>
      <c r="H181">
        <v>0</v>
      </c>
      <c r="I181" s="16">
        <v>0</v>
      </c>
      <c r="J181">
        <v>88</v>
      </c>
      <c r="K181" s="16">
        <v>0.20050000000000001</v>
      </c>
      <c r="M181" t="s">
        <v>232</v>
      </c>
    </row>
    <row r="182" spans="1:26" x14ac:dyDescent="0.25">
      <c r="A182" t="s">
        <v>260</v>
      </c>
      <c r="B182" t="s">
        <v>26</v>
      </c>
      <c r="C182" t="s">
        <v>300</v>
      </c>
      <c r="D182" t="s">
        <v>70</v>
      </c>
      <c r="E182">
        <v>15</v>
      </c>
      <c r="F182">
        <v>0</v>
      </c>
      <c r="G182" s="16">
        <v>0</v>
      </c>
      <c r="H182">
        <v>389</v>
      </c>
      <c r="I182" s="16">
        <v>0.3619</v>
      </c>
      <c r="J182">
        <v>107</v>
      </c>
      <c r="K182" s="16">
        <v>0.2238</v>
      </c>
      <c r="M182" t="s">
        <v>260</v>
      </c>
    </row>
    <row r="183" spans="1:26" x14ac:dyDescent="0.25">
      <c r="A183" t="s">
        <v>223</v>
      </c>
      <c r="B183" t="s">
        <v>70</v>
      </c>
      <c r="C183" t="s">
        <v>66</v>
      </c>
      <c r="D183" t="s">
        <v>201</v>
      </c>
      <c r="E183">
        <v>15</v>
      </c>
      <c r="F183">
        <v>994</v>
      </c>
      <c r="G183" s="16">
        <v>0.93859999999999999</v>
      </c>
      <c r="H183">
        <v>0</v>
      </c>
      <c r="I183" s="16">
        <v>0</v>
      </c>
      <c r="J183">
        <v>71</v>
      </c>
      <c r="K183" s="16">
        <v>0.16170000000000001</v>
      </c>
      <c r="M183" t="s">
        <v>223</v>
      </c>
      <c r="N183" t="str">
        <f t="shared" si="10"/>
        <v>DE</v>
      </c>
      <c r="O183">
        <f t="shared" si="11"/>
        <v>16</v>
      </c>
      <c r="P183">
        <f t="shared" si="12"/>
        <v>0</v>
      </c>
      <c r="Q183">
        <f t="shared" si="13"/>
        <v>658</v>
      </c>
      <c r="R183">
        <f t="shared" si="14"/>
        <v>48</v>
      </c>
    </row>
    <row r="184" spans="1:26" x14ac:dyDescent="0.25">
      <c r="A184" t="s">
        <v>437</v>
      </c>
      <c r="B184" t="s">
        <v>98</v>
      </c>
      <c r="C184" t="s">
        <v>146</v>
      </c>
      <c r="D184" t="s">
        <v>539</v>
      </c>
      <c r="E184">
        <v>16</v>
      </c>
      <c r="F184">
        <v>0</v>
      </c>
      <c r="G184" s="16">
        <v>0</v>
      </c>
      <c r="H184">
        <v>334</v>
      </c>
      <c r="I184" s="16">
        <v>0.31869999999999998</v>
      </c>
      <c r="J184">
        <v>26</v>
      </c>
      <c r="K184" s="16">
        <v>5.5E-2</v>
      </c>
      <c r="M184" t="s">
        <v>437</v>
      </c>
      <c r="N184" t="str">
        <f t="shared" si="10"/>
        <v>DE</v>
      </c>
      <c r="O184">
        <f t="shared" si="11"/>
        <v>14</v>
      </c>
      <c r="P184">
        <f t="shared" si="12"/>
        <v>0</v>
      </c>
      <c r="Q184">
        <f t="shared" si="13"/>
        <v>117</v>
      </c>
      <c r="R184">
        <f t="shared" si="14"/>
        <v>128</v>
      </c>
    </row>
    <row r="185" spans="1:26" x14ac:dyDescent="0.25">
      <c r="A185" t="s">
        <v>326</v>
      </c>
      <c r="B185" t="s">
        <v>2</v>
      </c>
      <c r="C185" t="s">
        <v>561</v>
      </c>
      <c r="D185" t="s">
        <v>16</v>
      </c>
      <c r="E185">
        <v>3</v>
      </c>
      <c r="F185">
        <v>118</v>
      </c>
      <c r="G185" s="16">
        <v>0.1041</v>
      </c>
      <c r="H185">
        <v>0</v>
      </c>
      <c r="I185" s="16">
        <v>0</v>
      </c>
      <c r="J185">
        <v>0</v>
      </c>
      <c r="K185" s="16">
        <v>0</v>
      </c>
      <c r="M185" t="s">
        <v>326</v>
      </c>
    </row>
    <row r="186" spans="1:26" x14ac:dyDescent="0.25">
      <c r="A186" t="s">
        <v>334</v>
      </c>
      <c r="B186" t="s">
        <v>23</v>
      </c>
      <c r="C186" t="s">
        <v>561</v>
      </c>
      <c r="D186" t="s">
        <v>16</v>
      </c>
      <c r="E186">
        <v>4</v>
      </c>
      <c r="F186">
        <v>119</v>
      </c>
      <c r="G186" s="16">
        <v>0.11070000000000001</v>
      </c>
      <c r="H186">
        <v>0</v>
      </c>
      <c r="I186" s="16">
        <v>0</v>
      </c>
      <c r="J186">
        <v>0</v>
      </c>
      <c r="K186" s="16">
        <v>0</v>
      </c>
      <c r="M186" t="s">
        <v>334</v>
      </c>
      <c r="N186" t="str">
        <f t="shared" si="10"/>
        <v>LB</v>
      </c>
      <c r="O186">
        <f t="shared" si="11"/>
        <v>13</v>
      </c>
      <c r="P186">
        <f t="shared" si="12"/>
        <v>0</v>
      </c>
      <c r="Q186">
        <f t="shared" si="13"/>
        <v>71</v>
      </c>
      <c r="R186">
        <f t="shared" si="14"/>
        <v>228</v>
      </c>
    </row>
    <row r="187" spans="1:26" x14ac:dyDescent="0.25">
      <c r="A187" t="s">
        <v>168</v>
      </c>
      <c r="B187" t="s">
        <v>23</v>
      </c>
      <c r="C187" t="s">
        <v>561</v>
      </c>
      <c r="D187" t="s">
        <v>16</v>
      </c>
      <c r="E187">
        <v>2</v>
      </c>
      <c r="F187">
        <v>28</v>
      </c>
      <c r="G187" s="16">
        <v>2.7E-2</v>
      </c>
      <c r="H187">
        <v>0</v>
      </c>
      <c r="I187" s="16">
        <v>0</v>
      </c>
      <c r="J187">
        <v>0</v>
      </c>
      <c r="K187" s="16">
        <v>0</v>
      </c>
      <c r="M187" t="s">
        <v>168</v>
      </c>
    </row>
    <row r="188" spans="1:26" x14ac:dyDescent="0.25">
      <c r="A188" t="s">
        <v>285</v>
      </c>
      <c r="B188" t="s">
        <v>23</v>
      </c>
      <c r="C188" t="s">
        <v>187</v>
      </c>
      <c r="D188" t="s">
        <v>10</v>
      </c>
      <c r="E188">
        <v>12</v>
      </c>
      <c r="F188">
        <v>0</v>
      </c>
      <c r="G188" s="16">
        <v>0</v>
      </c>
      <c r="H188">
        <v>11</v>
      </c>
      <c r="I188" s="16">
        <v>1.0500000000000001E-2</v>
      </c>
      <c r="J188">
        <v>112</v>
      </c>
      <c r="K188" s="16">
        <v>0.25169999999999998</v>
      </c>
      <c r="M188" t="s">
        <v>285</v>
      </c>
      <c r="N188" t="str">
        <f t="shared" si="10"/>
        <v>DE</v>
      </c>
      <c r="O188">
        <f t="shared" si="11"/>
        <v>16</v>
      </c>
      <c r="P188">
        <f t="shared" si="12"/>
        <v>0</v>
      </c>
      <c r="Q188">
        <f t="shared" si="13"/>
        <v>948</v>
      </c>
      <c r="R188">
        <f t="shared" si="14"/>
        <v>76</v>
      </c>
    </row>
    <row r="189" spans="1:26" x14ac:dyDescent="0.25">
      <c r="A189" t="s">
        <v>400</v>
      </c>
      <c r="B189" t="s">
        <v>70</v>
      </c>
      <c r="C189" t="s">
        <v>725</v>
      </c>
      <c r="D189" t="s">
        <v>2</v>
      </c>
      <c r="E189">
        <v>12</v>
      </c>
      <c r="F189">
        <v>302</v>
      </c>
      <c r="G189" s="16">
        <v>0.2838</v>
      </c>
      <c r="H189">
        <v>0</v>
      </c>
      <c r="I189" s="16">
        <v>0</v>
      </c>
      <c r="J189">
        <v>4</v>
      </c>
      <c r="K189" s="16">
        <v>8.6E-3</v>
      </c>
      <c r="M189" t="s">
        <v>400</v>
      </c>
      <c r="N189" t="str">
        <f t="shared" si="10"/>
        <v>DT</v>
      </c>
      <c r="O189">
        <f t="shared" si="11"/>
        <v>13</v>
      </c>
      <c r="P189">
        <f t="shared" si="12"/>
        <v>0</v>
      </c>
      <c r="Q189">
        <f t="shared" si="13"/>
        <v>306</v>
      </c>
      <c r="R189">
        <f t="shared" si="14"/>
        <v>39</v>
      </c>
    </row>
    <row r="190" spans="1:26" x14ac:dyDescent="0.25">
      <c r="A190" t="s">
        <v>138</v>
      </c>
      <c r="B190" t="s">
        <v>98</v>
      </c>
      <c r="C190" t="s">
        <v>725</v>
      </c>
      <c r="D190" t="s">
        <v>2</v>
      </c>
      <c r="E190">
        <v>1</v>
      </c>
      <c r="F190">
        <v>1</v>
      </c>
      <c r="G190" s="16">
        <v>1.1000000000000001E-3</v>
      </c>
      <c r="H190">
        <v>0</v>
      </c>
      <c r="I190" s="16">
        <v>0</v>
      </c>
      <c r="J190">
        <v>0</v>
      </c>
      <c r="K190" s="16">
        <v>0</v>
      </c>
      <c r="M190" t="s">
        <v>138</v>
      </c>
      <c r="N190" t="str">
        <f t="shared" si="10"/>
        <v>DE</v>
      </c>
      <c r="O190">
        <f t="shared" si="11"/>
        <v>16</v>
      </c>
      <c r="P190">
        <f t="shared" si="12"/>
        <v>0</v>
      </c>
      <c r="Q190">
        <f t="shared" si="13"/>
        <v>623</v>
      </c>
      <c r="R190">
        <f t="shared" si="14"/>
        <v>88</v>
      </c>
    </row>
    <row r="191" spans="1:26" x14ac:dyDescent="0.25">
      <c r="A191" t="s">
        <v>173</v>
      </c>
      <c r="B191" t="s">
        <v>10</v>
      </c>
      <c r="C191" t="s">
        <v>41</v>
      </c>
      <c r="D191" t="s">
        <v>16</v>
      </c>
      <c r="E191">
        <v>12</v>
      </c>
      <c r="F191">
        <v>94</v>
      </c>
      <c r="G191" s="16">
        <v>8.7400000000000005E-2</v>
      </c>
      <c r="H191">
        <v>0</v>
      </c>
      <c r="I191" s="16">
        <v>0</v>
      </c>
      <c r="J191">
        <v>205</v>
      </c>
      <c r="K191" s="16">
        <v>0.43709999999999999</v>
      </c>
      <c r="M191" t="s">
        <v>173</v>
      </c>
    </row>
    <row r="192" spans="1:26" x14ac:dyDescent="0.25">
      <c r="A192" t="s">
        <v>410</v>
      </c>
      <c r="B192" t="s">
        <v>23</v>
      </c>
      <c r="C192" t="s">
        <v>292</v>
      </c>
      <c r="D192" t="s">
        <v>540</v>
      </c>
      <c r="E192">
        <v>13</v>
      </c>
      <c r="F192">
        <v>0</v>
      </c>
      <c r="G192" s="16">
        <v>0</v>
      </c>
      <c r="H192">
        <v>33</v>
      </c>
      <c r="I192" s="16">
        <v>3.0700000000000002E-2</v>
      </c>
      <c r="J192">
        <v>311</v>
      </c>
      <c r="K192" s="16">
        <v>0.65059999999999996</v>
      </c>
      <c r="M192" s="19" t="s">
        <v>410</v>
      </c>
      <c r="N192" s="19" t="str">
        <f t="shared" si="10"/>
        <v>LB</v>
      </c>
      <c r="O192" s="19">
        <v>14</v>
      </c>
      <c r="P192" s="19">
        <f t="shared" si="12"/>
        <v>0</v>
      </c>
      <c r="Q192" s="19">
        <f>274+249</f>
        <v>523</v>
      </c>
      <c r="R192" s="19">
        <f>85+58</f>
        <v>143</v>
      </c>
      <c r="S192" s="17" t="s">
        <v>540</v>
      </c>
      <c r="T192" s="17">
        <v>7</v>
      </c>
      <c r="U192" s="17">
        <v>0</v>
      </c>
      <c r="V192" s="20">
        <v>0</v>
      </c>
      <c r="W192" s="17">
        <v>249</v>
      </c>
      <c r="X192" s="20">
        <v>0.2387</v>
      </c>
      <c r="Y192" s="17">
        <v>58</v>
      </c>
      <c r="Z192" s="20">
        <v>0.1295</v>
      </c>
    </row>
    <row r="193" spans="1:18" x14ac:dyDescent="0.25">
      <c r="A193" t="s">
        <v>369</v>
      </c>
      <c r="B193" t="s">
        <v>16</v>
      </c>
      <c r="C193" t="s">
        <v>141</v>
      </c>
      <c r="D193" t="s">
        <v>98</v>
      </c>
      <c r="E193">
        <v>16</v>
      </c>
      <c r="F193">
        <v>0</v>
      </c>
      <c r="G193" s="16">
        <v>0</v>
      </c>
      <c r="H193">
        <v>256</v>
      </c>
      <c r="I193" s="16">
        <v>0.24399999999999999</v>
      </c>
      <c r="J193">
        <v>281</v>
      </c>
      <c r="K193" s="16">
        <v>0.58909999999999996</v>
      </c>
      <c r="M193" t="s">
        <v>369</v>
      </c>
    </row>
    <row r="194" spans="1:18" x14ac:dyDescent="0.25">
      <c r="A194" t="s">
        <v>333</v>
      </c>
      <c r="B194" t="s">
        <v>16</v>
      </c>
      <c r="C194" t="s">
        <v>303</v>
      </c>
      <c r="D194" t="s">
        <v>26</v>
      </c>
      <c r="E194">
        <v>16</v>
      </c>
      <c r="F194">
        <v>0</v>
      </c>
      <c r="G194" s="16">
        <v>0</v>
      </c>
      <c r="H194">
        <v>147</v>
      </c>
      <c r="I194" s="16">
        <v>0.14030000000000001</v>
      </c>
      <c r="J194">
        <v>281</v>
      </c>
      <c r="K194" s="16">
        <v>0.59409999999999996</v>
      </c>
      <c r="M194" t="s">
        <v>333</v>
      </c>
    </row>
    <row r="195" spans="1:18" x14ac:dyDescent="0.25">
      <c r="A195" t="s">
        <v>254</v>
      </c>
      <c r="B195" t="s">
        <v>10</v>
      </c>
      <c r="C195" t="s">
        <v>343</v>
      </c>
      <c r="D195" t="s">
        <v>10</v>
      </c>
      <c r="E195">
        <v>15</v>
      </c>
      <c r="F195">
        <v>0</v>
      </c>
      <c r="G195" s="16">
        <v>0</v>
      </c>
      <c r="H195">
        <v>353</v>
      </c>
      <c r="I195" s="16">
        <v>0.30640000000000001</v>
      </c>
      <c r="J195">
        <v>148</v>
      </c>
      <c r="K195" s="16">
        <v>0.29959999999999998</v>
      </c>
      <c r="M195" t="s">
        <v>254</v>
      </c>
      <c r="N195" t="str">
        <f t="shared" si="10"/>
        <v>CB</v>
      </c>
      <c r="O195">
        <f t="shared" si="11"/>
        <v>14</v>
      </c>
      <c r="P195">
        <f t="shared" si="12"/>
        <v>0</v>
      </c>
      <c r="Q195">
        <f t="shared" si="13"/>
        <v>700</v>
      </c>
      <c r="R195">
        <f t="shared" si="14"/>
        <v>12</v>
      </c>
    </row>
    <row r="196" spans="1:18" x14ac:dyDescent="0.25">
      <c r="A196" t="s">
        <v>29</v>
      </c>
      <c r="B196" t="s">
        <v>31</v>
      </c>
      <c r="C196" t="s">
        <v>35</v>
      </c>
      <c r="D196" t="s">
        <v>2</v>
      </c>
      <c r="E196">
        <v>16</v>
      </c>
      <c r="F196">
        <v>802</v>
      </c>
      <c r="G196" s="16">
        <v>0.72319999999999995</v>
      </c>
      <c r="H196">
        <v>0</v>
      </c>
      <c r="I196" s="16">
        <v>0</v>
      </c>
      <c r="J196">
        <v>2</v>
      </c>
      <c r="K196" s="16">
        <v>4.1999999999999997E-3</v>
      </c>
      <c r="M196" t="s">
        <v>29</v>
      </c>
    </row>
    <row r="197" spans="1:18" x14ac:dyDescent="0.25">
      <c r="A197" t="s">
        <v>423</v>
      </c>
      <c r="B197" t="s">
        <v>98</v>
      </c>
      <c r="C197" t="s">
        <v>659</v>
      </c>
      <c r="D197" t="s">
        <v>98</v>
      </c>
      <c r="E197">
        <v>10</v>
      </c>
      <c r="F197">
        <v>0</v>
      </c>
      <c r="G197" s="16">
        <v>0</v>
      </c>
      <c r="H197">
        <v>197</v>
      </c>
      <c r="I197" s="16">
        <v>0.1767</v>
      </c>
      <c r="J197">
        <v>31</v>
      </c>
      <c r="K197" s="16">
        <v>6.9199999999999998E-2</v>
      </c>
      <c r="M197" t="s">
        <v>423</v>
      </c>
      <c r="N197" t="str">
        <f t="shared" ref="N197:N255" si="15">VLOOKUP(A197,C$3:K$363,2,FALSE)</f>
        <v>DE</v>
      </c>
      <c r="O197">
        <f t="shared" ref="O197:O255" si="16">VLOOKUP(A197,C$3:K$363,3,FALSE)</f>
        <v>1</v>
      </c>
      <c r="P197">
        <f t="shared" ref="P197:P255" si="17">VLOOKUP(A197,C$3:K$363,4,FALSE)</f>
        <v>0</v>
      </c>
      <c r="Q197">
        <f t="shared" ref="Q197:Q255" si="18">VLOOKUP(A197,C$3:K$363,6,FALSE)</f>
        <v>19</v>
      </c>
      <c r="R197">
        <f t="shared" ref="R197:R255" si="19">VLOOKUP(A197,C$3:K$363,8,FALSE)</f>
        <v>0</v>
      </c>
    </row>
    <row r="198" spans="1:18" x14ac:dyDescent="0.25">
      <c r="A198" t="s">
        <v>428</v>
      </c>
      <c r="B198" t="s">
        <v>10</v>
      </c>
      <c r="C198" t="s">
        <v>659</v>
      </c>
      <c r="D198" t="s">
        <v>98</v>
      </c>
      <c r="E198">
        <v>2</v>
      </c>
      <c r="F198">
        <v>0</v>
      </c>
      <c r="G198" s="16">
        <v>0</v>
      </c>
      <c r="H198">
        <v>37</v>
      </c>
      <c r="I198" s="16">
        <v>3.3700000000000001E-2</v>
      </c>
      <c r="J198">
        <v>6</v>
      </c>
      <c r="K198" s="16">
        <v>1.35E-2</v>
      </c>
      <c r="M198" t="s">
        <v>428</v>
      </c>
    </row>
    <row r="199" spans="1:18" x14ac:dyDescent="0.25">
      <c r="A199" t="s">
        <v>417</v>
      </c>
      <c r="B199" t="s">
        <v>2</v>
      </c>
      <c r="C199" t="s">
        <v>223</v>
      </c>
      <c r="D199" t="s">
        <v>98</v>
      </c>
      <c r="E199">
        <v>16</v>
      </c>
      <c r="F199">
        <v>0</v>
      </c>
      <c r="G199" s="16">
        <v>0</v>
      </c>
      <c r="H199">
        <v>658</v>
      </c>
      <c r="I199" s="16">
        <v>0.64070000000000005</v>
      </c>
      <c r="J199">
        <v>48</v>
      </c>
      <c r="K199" s="16">
        <v>0.1154</v>
      </c>
      <c r="M199" t="s">
        <v>417</v>
      </c>
    </row>
    <row r="200" spans="1:18" x14ac:dyDescent="0.25">
      <c r="A200" t="s">
        <v>398</v>
      </c>
      <c r="B200" t="s">
        <v>55</v>
      </c>
      <c r="C200" t="s">
        <v>437</v>
      </c>
      <c r="D200" t="s">
        <v>98</v>
      </c>
      <c r="E200">
        <v>14</v>
      </c>
      <c r="F200">
        <v>0</v>
      </c>
      <c r="G200" s="16">
        <v>0</v>
      </c>
      <c r="H200">
        <v>117</v>
      </c>
      <c r="I200" s="16">
        <v>0.10539999999999999</v>
      </c>
      <c r="J200">
        <v>128</v>
      </c>
      <c r="K200" s="16">
        <v>0.28070000000000001</v>
      </c>
      <c r="M200" t="s">
        <v>398</v>
      </c>
    </row>
    <row r="201" spans="1:18" x14ac:dyDescent="0.25">
      <c r="A201" t="s">
        <v>394</v>
      </c>
      <c r="B201" t="s">
        <v>16</v>
      </c>
      <c r="C201" t="s">
        <v>334</v>
      </c>
      <c r="D201" t="s">
        <v>540</v>
      </c>
      <c r="E201">
        <v>13</v>
      </c>
      <c r="F201">
        <v>0</v>
      </c>
      <c r="G201" s="16">
        <v>0</v>
      </c>
      <c r="H201">
        <v>71</v>
      </c>
      <c r="I201" s="16">
        <v>6.5699999999999995E-2</v>
      </c>
      <c r="J201">
        <v>228</v>
      </c>
      <c r="K201" s="16">
        <v>0.51939999999999997</v>
      </c>
      <c r="M201" t="s">
        <v>394</v>
      </c>
      <c r="N201" t="str">
        <f t="shared" si="15"/>
        <v>RB</v>
      </c>
      <c r="O201">
        <f t="shared" si="16"/>
        <v>3</v>
      </c>
      <c r="P201">
        <f t="shared" si="17"/>
        <v>11</v>
      </c>
      <c r="Q201">
        <f t="shared" si="18"/>
        <v>0</v>
      </c>
      <c r="R201">
        <f t="shared" si="19"/>
        <v>65</v>
      </c>
    </row>
    <row r="202" spans="1:18" x14ac:dyDescent="0.25">
      <c r="A202" t="s">
        <v>340</v>
      </c>
      <c r="B202" t="s">
        <v>10</v>
      </c>
      <c r="C202" t="s">
        <v>285</v>
      </c>
      <c r="D202" t="s">
        <v>98</v>
      </c>
      <c r="E202">
        <v>16</v>
      </c>
      <c r="F202">
        <v>0</v>
      </c>
      <c r="G202" s="16">
        <v>0</v>
      </c>
      <c r="H202">
        <v>948</v>
      </c>
      <c r="I202" s="16">
        <v>0.90459999999999996</v>
      </c>
      <c r="J202">
        <v>76</v>
      </c>
      <c r="K202" s="16">
        <v>0.16070000000000001</v>
      </c>
      <c r="M202" t="s">
        <v>340</v>
      </c>
    </row>
    <row r="203" spans="1:18" x14ac:dyDescent="0.25">
      <c r="A203" t="s">
        <v>325</v>
      </c>
      <c r="B203" t="s">
        <v>70</v>
      </c>
      <c r="C203" t="s">
        <v>400</v>
      </c>
      <c r="D203" t="s">
        <v>70</v>
      </c>
      <c r="E203">
        <v>13</v>
      </c>
      <c r="F203">
        <v>0</v>
      </c>
      <c r="G203" s="16">
        <v>0</v>
      </c>
      <c r="H203">
        <v>306</v>
      </c>
      <c r="I203" s="16">
        <v>0.29799999999999999</v>
      </c>
      <c r="J203">
        <v>39</v>
      </c>
      <c r="K203" s="16">
        <v>9.3799999999999994E-2</v>
      </c>
      <c r="M203" t="s">
        <v>325</v>
      </c>
    </row>
    <row r="204" spans="1:18" x14ac:dyDescent="0.25">
      <c r="A204" t="s">
        <v>238</v>
      </c>
      <c r="B204" t="s">
        <v>13</v>
      </c>
      <c r="C204" t="s">
        <v>651</v>
      </c>
      <c r="D204" t="s">
        <v>16</v>
      </c>
      <c r="E204">
        <v>2</v>
      </c>
      <c r="F204">
        <v>13</v>
      </c>
      <c r="G204" s="16">
        <v>1.2E-2</v>
      </c>
      <c r="H204">
        <v>0</v>
      </c>
      <c r="I204" s="16">
        <v>0</v>
      </c>
      <c r="J204">
        <v>3</v>
      </c>
      <c r="K204" s="16">
        <v>6.7999999999999996E-3</v>
      </c>
      <c r="M204" t="s">
        <v>238</v>
      </c>
    </row>
    <row r="205" spans="1:18" x14ac:dyDescent="0.25">
      <c r="A205" t="s">
        <v>206</v>
      </c>
      <c r="B205" t="s">
        <v>208</v>
      </c>
      <c r="C205" t="s">
        <v>651</v>
      </c>
      <c r="D205" t="s">
        <v>16</v>
      </c>
      <c r="E205">
        <v>9</v>
      </c>
      <c r="F205">
        <v>46</v>
      </c>
      <c r="G205" s="16">
        <v>4.4999999999999998E-2</v>
      </c>
      <c r="H205">
        <v>0</v>
      </c>
      <c r="I205" s="16">
        <v>0</v>
      </c>
      <c r="J205">
        <v>33</v>
      </c>
      <c r="K205" s="16">
        <v>7.3700000000000002E-2</v>
      </c>
      <c r="M205" t="s">
        <v>206</v>
      </c>
    </row>
    <row r="206" spans="1:18" x14ac:dyDescent="0.25">
      <c r="A206" t="s">
        <v>277</v>
      </c>
      <c r="B206" t="s">
        <v>2</v>
      </c>
      <c r="C206" t="s">
        <v>138</v>
      </c>
      <c r="D206" t="s">
        <v>98</v>
      </c>
      <c r="E206">
        <v>16</v>
      </c>
      <c r="F206">
        <v>0</v>
      </c>
      <c r="G206" s="16">
        <v>0</v>
      </c>
      <c r="H206">
        <v>623</v>
      </c>
      <c r="I206" s="16">
        <v>0.58220000000000005</v>
      </c>
      <c r="J206">
        <v>88</v>
      </c>
      <c r="K206" s="16">
        <v>0.18329999999999999</v>
      </c>
      <c r="M206" t="s">
        <v>277</v>
      </c>
    </row>
    <row r="207" spans="1:18" x14ac:dyDescent="0.25">
      <c r="A207" t="s">
        <v>293</v>
      </c>
      <c r="B207" t="s">
        <v>201</v>
      </c>
      <c r="C207" t="s">
        <v>410</v>
      </c>
      <c r="D207" t="s">
        <v>540</v>
      </c>
      <c r="E207">
        <v>7</v>
      </c>
      <c r="F207">
        <v>0</v>
      </c>
      <c r="G207" s="16">
        <v>0</v>
      </c>
      <c r="H207">
        <v>274</v>
      </c>
      <c r="I207" s="16">
        <v>0.26679999999999998</v>
      </c>
      <c r="J207">
        <v>85</v>
      </c>
      <c r="K207" s="16">
        <v>0.20430000000000001</v>
      </c>
      <c r="M207" t="s">
        <v>293</v>
      </c>
      <c r="N207" t="str">
        <f t="shared" si="15"/>
        <v>C</v>
      </c>
      <c r="O207">
        <f t="shared" si="16"/>
        <v>4</v>
      </c>
      <c r="P207">
        <f t="shared" si="17"/>
        <v>110</v>
      </c>
      <c r="Q207">
        <f t="shared" si="18"/>
        <v>0</v>
      </c>
      <c r="R207">
        <f t="shared" si="19"/>
        <v>0</v>
      </c>
    </row>
    <row r="208" spans="1:18" x14ac:dyDescent="0.25">
      <c r="A208" t="s">
        <v>358</v>
      </c>
      <c r="B208" t="s">
        <v>10</v>
      </c>
      <c r="C208" t="s">
        <v>410</v>
      </c>
      <c r="D208" t="s">
        <v>540</v>
      </c>
      <c r="E208">
        <v>7</v>
      </c>
      <c r="F208">
        <v>0</v>
      </c>
      <c r="G208" s="16">
        <v>0</v>
      </c>
      <c r="H208">
        <v>249</v>
      </c>
      <c r="I208" s="16">
        <v>0.2387</v>
      </c>
      <c r="J208">
        <v>58</v>
      </c>
      <c r="K208" s="16">
        <v>0.1295</v>
      </c>
      <c r="M208" t="s">
        <v>358</v>
      </c>
      <c r="N208" t="str">
        <f t="shared" si="15"/>
        <v>CB</v>
      </c>
      <c r="O208">
        <f t="shared" si="16"/>
        <v>7</v>
      </c>
      <c r="P208">
        <f t="shared" si="17"/>
        <v>0</v>
      </c>
      <c r="Q208">
        <f t="shared" si="18"/>
        <v>28</v>
      </c>
      <c r="R208">
        <f t="shared" si="19"/>
        <v>49</v>
      </c>
    </row>
    <row r="209" spans="1:18" x14ac:dyDescent="0.25">
      <c r="A209" t="s">
        <v>380</v>
      </c>
      <c r="B209" t="s">
        <v>98</v>
      </c>
      <c r="C209" t="s">
        <v>254</v>
      </c>
      <c r="D209" t="s">
        <v>10</v>
      </c>
      <c r="E209">
        <v>14</v>
      </c>
      <c r="F209">
        <v>0</v>
      </c>
      <c r="G209" s="16">
        <v>0</v>
      </c>
      <c r="H209">
        <v>700</v>
      </c>
      <c r="I209" s="16">
        <v>0.64219999999999999</v>
      </c>
      <c r="J209">
        <v>12</v>
      </c>
      <c r="K209" s="16">
        <v>2.6700000000000002E-2</v>
      </c>
      <c r="M209" t="s">
        <v>380</v>
      </c>
      <c r="N209" t="str">
        <f t="shared" si="15"/>
        <v>DE</v>
      </c>
      <c r="O209">
        <f t="shared" si="16"/>
        <v>16</v>
      </c>
      <c r="P209">
        <f t="shared" si="17"/>
        <v>0</v>
      </c>
      <c r="Q209">
        <f t="shared" si="18"/>
        <v>217</v>
      </c>
      <c r="R209">
        <f t="shared" si="19"/>
        <v>179</v>
      </c>
    </row>
    <row r="210" spans="1:18" x14ac:dyDescent="0.25">
      <c r="A210" t="s">
        <v>268</v>
      </c>
      <c r="B210" t="s">
        <v>2</v>
      </c>
      <c r="C210" t="s">
        <v>423</v>
      </c>
      <c r="D210" t="s">
        <v>98</v>
      </c>
      <c r="E210">
        <v>1</v>
      </c>
      <c r="F210">
        <v>0</v>
      </c>
      <c r="G210" s="16">
        <v>0</v>
      </c>
      <c r="H210">
        <v>19</v>
      </c>
      <c r="I210" s="16">
        <v>1.78E-2</v>
      </c>
      <c r="J210">
        <v>0</v>
      </c>
      <c r="K210" s="16">
        <v>0</v>
      </c>
      <c r="M210" t="s">
        <v>268</v>
      </c>
      <c r="N210" t="str">
        <f t="shared" si="15"/>
        <v>WR</v>
      </c>
      <c r="O210">
        <f t="shared" si="16"/>
        <v>16</v>
      </c>
      <c r="P210">
        <f t="shared" si="17"/>
        <v>818</v>
      </c>
      <c r="Q210">
        <f t="shared" si="18"/>
        <v>0</v>
      </c>
      <c r="R210">
        <f t="shared" si="19"/>
        <v>65</v>
      </c>
    </row>
    <row r="211" spans="1:18" x14ac:dyDescent="0.25">
      <c r="A211" t="s">
        <v>220</v>
      </c>
      <c r="B211" t="s">
        <v>26</v>
      </c>
      <c r="C211" t="s">
        <v>614</v>
      </c>
      <c r="D211" t="s">
        <v>98</v>
      </c>
      <c r="E211">
        <v>5</v>
      </c>
      <c r="F211">
        <v>0</v>
      </c>
      <c r="G211" s="16">
        <v>0</v>
      </c>
      <c r="H211">
        <v>114</v>
      </c>
      <c r="I211" s="16">
        <v>0.1065</v>
      </c>
      <c r="J211">
        <v>1</v>
      </c>
      <c r="K211" s="16">
        <v>2.0999999999999999E-3</v>
      </c>
      <c r="M211" t="s">
        <v>220</v>
      </c>
      <c r="N211" t="str">
        <f t="shared" si="15"/>
        <v>FS</v>
      </c>
      <c r="O211">
        <f t="shared" si="16"/>
        <v>11</v>
      </c>
      <c r="P211">
        <f t="shared" si="17"/>
        <v>0</v>
      </c>
      <c r="Q211">
        <f t="shared" si="18"/>
        <v>32</v>
      </c>
      <c r="R211">
        <f t="shared" si="19"/>
        <v>223</v>
      </c>
    </row>
    <row r="212" spans="1:18" x14ac:dyDescent="0.25">
      <c r="A212" t="s">
        <v>79</v>
      </c>
      <c r="B212" t="s">
        <v>2</v>
      </c>
      <c r="C212" t="s">
        <v>614</v>
      </c>
      <c r="D212" t="s">
        <v>98</v>
      </c>
      <c r="E212">
        <v>5</v>
      </c>
      <c r="F212">
        <v>0</v>
      </c>
      <c r="G212" s="16">
        <v>0</v>
      </c>
      <c r="H212">
        <v>82</v>
      </c>
      <c r="I212" s="16">
        <v>7.6200000000000004E-2</v>
      </c>
      <c r="J212">
        <v>26</v>
      </c>
      <c r="K212" s="16">
        <v>5.5800000000000002E-2</v>
      </c>
      <c r="M212" t="s">
        <v>79</v>
      </c>
    </row>
    <row r="213" spans="1:18" x14ac:dyDescent="0.25">
      <c r="A213" t="s">
        <v>157</v>
      </c>
      <c r="B213" t="s">
        <v>45</v>
      </c>
      <c r="C213" t="s">
        <v>394</v>
      </c>
      <c r="D213" t="s">
        <v>16</v>
      </c>
      <c r="E213">
        <v>3</v>
      </c>
      <c r="F213">
        <v>11</v>
      </c>
      <c r="G213" s="16">
        <v>9.7000000000000003E-3</v>
      </c>
      <c r="H213">
        <v>0</v>
      </c>
      <c r="I213" s="16">
        <v>0</v>
      </c>
      <c r="J213">
        <v>65</v>
      </c>
      <c r="K213" s="16">
        <v>0.14099999999999999</v>
      </c>
      <c r="M213" t="s">
        <v>157</v>
      </c>
    </row>
    <row r="214" spans="1:18" x14ac:dyDescent="0.25">
      <c r="A214" t="s">
        <v>204</v>
      </c>
      <c r="B214" t="s">
        <v>2</v>
      </c>
      <c r="C214" t="s">
        <v>551</v>
      </c>
      <c r="D214" t="s">
        <v>98</v>
      </c>
      <c r="E214">
        <v>2</v>
      </c>
      <c r="F214">
        <v>0</v>
      </c>
      <c r="G214" s="16">
        <v>0</v>
      </c>
      <c r="H214">
        <v>27</v>
      </c>
      <c r="I214" s="16">
        <v>2.4299999999999999E-2</v>
      </c>
      <c r="J214">
        <v>7</v>
      </c>
      <c r="K214" s="16">
        <v>1.47E-2</v>
      </c>
      <c r="M214" t="s">
        <v>204</v>
      </c>
    </row>
    <row r="215" spans="1:18" x14ac:dyDescent="0.25">
      <c r="A215" t="s">
        <v>329</v>
      </c>
      <c r="B215" t="s">
        <v>201</v>
      </c>
      <c r="C215" t="s">
        <v>551</v>
      </c>
      <c r="D215" t="s">
        <v>98</v>
      </c>
      <c r="E215">
        <v>1</v>
      </c>
      <c r="F215">
        <v>0</v>
      </c>
      <c r="G215" s="16">
        <v>0</v>
      </c>
      <c r="H215">
        <v>13</v>
      </c>
      <c r="I215" s="16">
        <v>1.2E-2</v>
      </c>
      <c r="J215">
        <v>0</v>
      </c>
      <c r="K215" s="16">
        <v>0</v>
      </c>
      <c r="M215" t="s">
        <v>329</v>
      </c>
      <c r="N215" t="str">
        <f t="shared" si="15"/>
        <v>C</v>
      </c>
      <c r="O215">
        <f t="shared" si="16"/>
        <v>16</v>
      </c>
      <c r="P215">
        <f t="shared" si="17"/>
        <v>1075</v>
      </c>
      <c r="Q215">
        <f t="shared" si="18"/>
        <v>0</v>
      </c>
      <c r="R215">
        <f t="shared" si="19"/>
        <v>68</v>
      </c>
    </row>
    <row r="216" spans="1:18" x14ac:dyDescent="0.25">
      <c r="A216" t="s">
        <v>330</v>
      </c>
      <c r="B216" t="s">
        <v>45</v>
      </c>
      <c r="C216" t="s">
        <v>692</v>
      </c>
      <c r="D216" t="s">
        <v>7</v>
      </c>
      <c r="E216">
        <v>1</v>
      </c>
      <c r="F216">
        <v>0</v>
      </c>
      <c r="G216" s="16">
        <v>0</v>
      </c>
      <c r="H216">
        <v>0</v>
      </c>
      <c r="I216" s="16">
        <v>0</v>
      </c>
      <c r="J216">
        <v>20</v>
      </c>
      <c r="K216" s="16">
        <v>4.1700000000000001E-2</v>
      </c>
      <c r="M216" t="s">
        <v>330</v>
      </c>
    </row>
    <row r="217" spans="1:18" x14ac:dyDescent="0.25">
      <c r="A217" t="s">
        <v>5</v>
      </c>
      <c r="B217" t="s">
        <v>7</v>
      </c>
      <c r="C217" t="s">
        <v>692</v>
      </c>
      <c r="D217" t="s">
        <v>7</v>
      </c>
      <c r="E217">
        <v>5</v>
      </c>
      <c r="F217">
        <v>0</v>
      </c>
      <c r="G217" s="16">
        <v>0</v>
      </c>
      <c r="H217">
        <v>1</v>
      </c>
      <c r="I217" s="16">
        <v>8.9999999999999998E-4</v>
      </c>
      <c r="J217">
        <v>101</v>
      </c>
      <c r="K217" s="16">
        <v>0.20449999999999999</v>
      </c>
      <c r="M217" t="s">
        <v>5</v>
      </c>
      <c r="N217" t="str">
        <f t="shared" si="15"/>
        <v>FS</v>
      </c>
      <c r="O217">
        <f t="shared" si="16"/>
        <v>14</v>
      </c>
      <c r="P217">
        <f t="shared" si="17"/>
        <v>0</v>
      </c>
      <c r="Q217">
        <f t="shared" si="18"/>
        <v>919</v>
      </c>
      <c r="R217">
        <f t="shared" si="19"/>
        <v>63</v>
      </c>
    </row>
    <row r="218" spans="1:18" x14ac:dyDescent="0.25">
      <c r="A218" t="s">
        <v>82</v>
      </c>
      <c r="B218" t="s">
        <v>31</v>
      </c>
      <c r="C218" t="s">
        <v>293</v>
      </c>
      <c r="D218" t="s">
        <v>201</v>
      </c>
      <c r="E218">
        <v>4</v>
      </c>
      <c r="F218">
        <v>110</v>
      </c>
      <c r="G218" s="16">
        <v>0.1062</v>
      </c>
      <c r="H218">
        <v>0</v>
      </c>
      <c r="I218" s="16">
        <v>0</v>
      </c>
      <c r="J218">
        <v>0</v>
      </c>
      <c r="K218" s="16">
        <v>0</v>
      </c>
      <c r="M218" t="s">
        <v>82</v>
      </c>
      <c r="N218" t="str">
        <f t="shared" si="15"/>
        <v>LB</v>
      </c>
      <c r="O218">
        <f t="shared" si="16"/>
        <v>16</v>
      </c>
      <c r="P218">
        <f t="shared" si="17"/>
        <v>0</v>
      </c>
      <c r="Q218">
        <f t="shared" si="18"/>
        <v>241</v>
      </c>
      <c r="R218">
        <f t="shared" si="19"/>
        <v>259</v>
      </c>
    </row>
    <row r="219" spans="1:18" x14ac:dyDescent="0.25">
      <c r="A219" t="s">
        <v>87</v>
      </c>
      <c r="B219" t="s">
        <v>2</v>
      </c>
      <c r="C219" t="s">
        <v>358</v>
      </c>
      <c r="D219" t="s">
        <v>10</v>
      </c>
      <c r="E219">
        <v>7</v>
      </c>
      <c r="F219">
        <v>0</v>
      </c>
      <c r="G219" s="16">
        <v>0</v>
      </c>
      <c r="H219">
        <v>28</v>
      </c>
      <c r="I219" s="16">
        <v>2.6100000000000002E-2</v>
      </c>
      <c r="J219">
        <v>49</v>
      </c>
      <c r="K219" s="16">
        <v>0.1056</v>
      </c>
      <c r="M219" t="s">
        <v>87</v>
      </c>
      <c r="N219" t="str">
        <f t="shared" si="15"/>
        <v>WR</v>
      </c>
      <c r="O219">
        <f t="shared" si="16"/>
        <v>3</v>
      </c>
      <c r="P219">
        <f t="shared" si="17"/>
        <v>17</v>
      </c>
      <c r="Q219">
        <f t="shared" si="18"/>
        <v>0</v>
      </c>
      <c r="R219">
        <f t="shared" si="19"/>
        <v>11</v>
      </c>
    </row>
    <row r="220" spans="1:18" x14ac:dyDescent="0.25">
      <c r="A220" t="s">
        <v>363</v>
      </c>
      <c r="B220" t="s">
        <v>98</v>
      </c>
      <c r="C220" t="s">
        <v>380</v>
      </c>
      <c r="D220" t="s">
        <v>98</v>
      </c>
      <c r="E220">
        <v>16</v>
      </c>
      <c r="F220">
        <v>0</v>
      </c>
      <c r="G220" s="16">
        <v>0</v>
      </c>
      <c r="H220">
        <v>217</v>
      </c>
      <c r="I220" s="16">
        <v>0.21299999999999999</v>
      </c>
      <c r="J220">
        <v>179</v>
      </c>
      <c r="K220" s="16">
        <v>0.40770000000000001</v>
      </c>
      <c r="M220" t="s">
        <v>363</v>
      </c>
    </row>
    <row r="221" spans="1:18" x14ac:dyDescent="0.25">
      <c r="A221" t="s">
        <v>368</v>
      </c>
      <c r="B221" t="s">
        <v>45</v>
      </c>
      <c r="C221" t="s">
        <v>268</v>
      </c>
      <c r="D221" t="s">
        <v>2</v>
      </c>
      <c r="E221">
        <v>16</v>
      </c>
      <c r="F221">
        <v>818</v>
      </c>
      <c r="G221" s="16">
        <v>0.73499999999999999</v>
      </c>
      <c r="H221">
        <v>0</v>
      </c>
      <c r="I221" s="16">
        <v>0</v>
      </c>
      <c r="J221">
        <v>65</v>
      </c>
      <c r="K221" s="16">
        <v>0.13350000000000001</v>
      </c>
      <c r="M221" t="s">
        <v>368</v>
      </c>
      <c r="N221" t="str">
        <f t="shared" si="15"/>
        <v>T</v>
      </c>
      <c r="O221">
        <f t="shared" si="16"/>
        <v>16</v>
      </c>
      <c r="P221">
        <f t="shared" si="17"/>
        <v>1043</v>
      </c>
      <c r="Q221">
        <f t="shared" si="18"/>
        <v>0</v>
      </c>
      <c r="R221">
        <f t="shared" si="19"/>
        <v>68</v>
      </c>
    </row>
    <row r="222" spans="1:18" x14ac:dyDescent="0.25">
      <c r="A222" t="s">
        <v>120</v>
      </c>
      <c r="B222" t="s">
        <v>2</v>
      </c>
      <c r="C222" t="s">
        <v>220</v>
      </c>
      <c r="D222" t="s">
        <v>26</v>
      </c>
      <c r="E222">
        <v>11</v>
      </c>
      <c r="F222">
        <v>0</v>
      </c>
      <c r="G222" s="16">
        <v>0</v>
      </c>
      <c r="H222">
        <v>32</v>
      </c>
      <c r="I222" s="16">
        <v>3.0599999999999999E-2</v>
      </c>
      <c r="J222">
        <v>223</v>
      </c>
      <c r="K222" s="16">
        <v>0.48370000000000002</v>
      </c>
      <c r="M222" t="s">
        <v>120</v>
      </c>
      <c r="N222" t="str">
        <f t="shared" si="15"/>
        <v>RB</v>
      </c>
      <c r="O222">
        <f t="shared" si="16"/>
        <v>8</v>
      </c>
      <c r="P222">
        <f t="shared" si="17"/>
        <v>66</v>
      </c>
      <c r="Q222">
        <f t="shared" si="18"/>
        <v>0</v>
      </c>
      <c r="R222">
        <f t="shared" si="19"/>
        <v>63</v>
      </c>
    </row>
    <row r="223" spans="1:18" x14ac:dyDescent="0.25">
      <c r="A223" t="s">
        <v>151</v>
      </c>
      <c r="B223" t="s">
        <v>2</v>
      </c>
      <c r="C223" t="s">
        <v>702</v>
      </c>
      <c r="D223" t="s">
        <v>542</v>
      </c>
      <c r="E223">
        <v>2</v>
      </c>
      <c r="F223">
        <v>2</v>
      </c>
      <c r="G223" s="16">
        <v>2E-3</v>
      </c>
      <c r="H223">
        <v>0</v>
      </c>
      <c r="I223" s="16">
        <v>0</v>
      </c>
      <c r="J223">
        <v>6</v>
      </c>
      <c r="K223" s="16">
        <v>1.4E-2</v>
      </c>
      <c r="M223" t="s">
        <v>151</v>
      </c>
      <c r="N223" t="str">
        <f t="shared" si="15"/>
        <v>WR</v>
      </c>
      <c r="O223">
        <f t="shared" si="16"/>
        <v>16</v>
      </c>
      <c r="P223">
        <f t="shared" si="17"/>
        <v>946</v>
      </c>
      <c r="Q223">
        <f t="shared" si="18"/>
        <v>1</v>
      </c>
      <c r="R223">
        <f t="shared" si="19"/>
        <v>0</v>
      </c>
    </row>
    <row r="224" spans="1:18" x14ac:dyDescent="0.25">
      <c r="A224" t="s">
        <v>331</v>
      </c>
      <c r="B224" t="s">
        <v>70</v>
      </c>
      <c r="C224" t="s">
        <v>702</v>
      </c>
      <c r="D224" t="s">
        <v>542</v>
      </c>
      <c r="E224">
        <v>2</v>
      </c>
      <c r="F224">
        <v>37</v>
      </c>
      <c r="G224" s="16">
        <v>3.3099999999999997E-2</v>
      </c>
      <c r="H224">
        <v>0</v>
      </c>
      <c r="I224" s="16">
        <v>0</v>
      </c>
      <c r="J224">
        <v>9</v>
      </c>
      <c r="K224" s="16">
        <v>1.9E-2</v>
      </c>
      <c r="M224" t="s">
        <v>331</v>
      </c>
      <c r="N224" t="str">
        <f t="shared" si="15"/>
        <v>DT</v>
      </c>
      <c r="O224">
        <f t="shared" si="16"/>
        <v>8</v>
      </c>
      <c r="P224">
        <f t="shared" si="17"/>
        <v>0</v>
      </c>
      <c r="Q224">
        <f t="shared" si="18"/>
        <v>102</v>
      </c>
      <c r="R224">
        <f t="shared" si="19"/>
        <v>36</v>
      </c>
    </row>
    <row r="225" spans="1:18" x14ac:dyDescent="0.25">
      <c r="A225" t="s">
        <v>316</v>
      </c>
      <c r="B225" t="s">
        <v>45</v>
      </c>
      <c r="C225" t="s">
        <v>329</v>
      </c>
      <c r="D225" t="s">
        <v>201</v>
      </c>
      <c r="E225">
        <v>16</v>
      </c>
      <c r="F225">
        <v>1075</v>
      </c>
      <c r="G225" s="16">
        <v>1</v>
      </c>
      <c r="H225">
        <v>0</v>
      </c>
      <c r="I225" s="16">
        <v>0</v>
      </c>
      <c r="J225">
        <v>68</v>
      </c>
      <c r="K225" s="16">
        <v>0.14499999999999999</v>
      </c>
      <c r="M225" t="s">
        <v>316</v>
      </c>
      <c r="N225" t="str">
        <f t="shared" si="15"/>
        <v>T</v>
      </c>
      <c r="O225">
        <f t="shared" si="16"/>
        <v>16</v>
      </c>
      <c r="P225">
        <f t="shared" si="17"/>
        <v>1017</v>
      </c>
      <c r="Q225">
        <f t="shared" si="18"/>
        <v>0</v>
      </c>
      <c r="R225">
        <f t="shared" si="19"/>
        <v>57</v>
      </c>
    </row>
    <row r="226" spans="1:18" x14ac:dyDescent="0.25">
      <c r="A226" t="s">
        <v>39</v>
      </c>
      <c r="B226" t="s">
        <v>7</v>
      </c>
      <c r="C226" t="s">
        <v>774</v>
      </c>
      <c r="D226" t="s">
        <v>288</v>
      </c>
      <c r="E226">
        <v>3</v>
      </c>
      <c r="F226">
        <v>0</v>
      </c>
      <c r="G226" s="16">
        <v>0</v>
      </c>
      <c r="H226">
        <v>0</v>
      </c>
      <c r="I226" s="16">
        <v>0</v>
      </c>
      <c r="J226">
        <v>34</v>
      </c>
      <c r="K226" s="16">
        <v>7.1099999999999997E-2</v>
      </c>
      <c r="M226" t="s">
        <v>39</v>
      </c>
      <c r="N226" t="str">
        <f t="shared" si="15"/>
        <v>FS</v>
      </c>
      <c r="O226">
        <f t="shared" si="16"/>
        <v>7</v>
      </c>
      <c r="P226">
        <f t="shared" si="17"/>
        <v>0</v>
      </c>
      <c r="Q226">
        <f t="shared" si="18"/>
        <v>164</v>
      </c>
      <c r="R226">
        <f t="shared" si="19"/>
        <v>106</v>
      </c>
    </row>
    <row r="227" spans="1:18" x14ac:dyDescent="0.25">
      <c r="A227" t="s">
        <v>267</v>
      </c>
      <c r="B227" t="s">
        <v>10</v>
      </c>
      <c r="C227" t="s">
        <v>774</v>
      </c>
      <c r="D227" t="s">
        <v>288</v>
      </c>
      <c r="E227">
        <v>1</v>
      </c>
      <c r="F227">
        <v>0</v>
      </c>
      <c r="G227" s="16">
        <v>0</v>
      </c>
      <c r="H227">
        <v>0</v>
      </c>
      <c r="I227" s="16">
        <v>0</v>
      </c>
      <c r="J227">
        <v>10</v>
      </c>
      <c r="K227" s="16">
        <v>2.1100000000000001E-2</v>
      </c>
      <c r="M227" t="s">
        <v>267</v>
      </c>
      <c r="N227" t="str">
        <f t="shared" si="15"/>
        <v>CB</v>
      </c>
      <c r="O227">
        <f t="shared" si="16"/>
        <v>16</v>
      </c>
      <c r="P227">
        <f t="shared" si="17"/>
        <v>0</v>
      </c>
      <c r="Q227">
        <f t="shared" si="18"/>
        <v>924</v>
      </c>
      <c r="R227">
        <f t="shared" si="19"/>
        <v>123</v>
      </c>
    </row>
    <row r="228" spans="1:18" x14ac:dyDescent="0.25">
      <c r="A228" t="s">
        <v>229</v>
      </c>
      <c r="B228" t="s">
        <v>13</v>
      </c>
      <c r="C228" t="s">
        <v>5</v>
      </c>
      <c r="D228" t="s">
        <v>26</v>
      </c>
      <c r="E228">
        <v>14</v>
      </c>
      <c r="F228">
        <v>0</v>
      </c>
      <c r="G228" s="16">
        <v>0</v>
      </c>
      <c r="H228">
        <v>919</v>
      </c>
      <c r="I228" s="16">
        <v>0.84309999999999996</v>
      </c>
      <c r="J228">
        <v>63</v>
      </c>
      <c r="K228" s="16">
        <v>0.14000000000000001</v>
      </c>
      <c r="M228" t="s">
        <v>229</v>
      </c>
    </row>
    <row r="229" spans="1:18" x14ac:dyDescent="0.25">
      <c r="A229" t="s">
        <v>32</v>
      </c>
      <c r="B229" t="s">
        <v>2</v>
      </c>
      <c r="C229" t="s">
        <v>82</v>
      </c>
      <c r="D229" t="s">
        <v>540</v>
      </c>
      <c r="E229">
        <v>16</v>
      </c>
      <c r="F229">
        <v>0</v>
      </c>
      <c r="G229" s="16">
        <v>0</v>
      </c>
      <c r="H229">
        <v>241</v>
      </c>
      <c r="I229" s="16">
        <v>0.23860000000000001</v>
      </c>
      <c r="J229">
        <v>259</v>
      </c>
      <c r="K229" s="16">
        <v>0.57940000000000003</v>
      </c>
      <c r="M229" t="s">
        <v>32</v>
      </c>
      <c r="N229" t="str">
        <f t="shared" si="15"/>
        <v>WR</v>
      </c>
      <c r="O229">
        <f t="shared" si="16"/>
        <v>16</v>
      </c>
      <c r="P229">
        <f t="shared" si="17"/>
        <v>1002</v>
      </c>
      <c r="Q229">
        <f t="shared" si="18"/>
        <v>1</v>
      </c>
      <c r="R229">
        <f t="shared" si="19"/>
        <v>20</v>
      </c>
    </row>
    <row r="230" spans="1:18" x14ac:dyDescent="0.25">
      <c r="A230" t="s">
        <v>327</v>
      </c>
      <c r="B230" t="s">
        <v>288</v>
      </c>
      <c r="C230" t="s">
        <v>87</v>
      </c>
      <c r="D230" t="s">
        <v>2</v>
      </c>
      <c r="E230">
        <v>3</v>
      </c>
      <c r="F230">
        <v>17</v>
      </c>
      <c r="G230" s="16">
        <v>1.4999999999999999E-2</v>
      </c>
      <c r="H230">
        <v>0</v>
      </c>
      <c r="I230" s="16">
        <v>0</v>
      </c>
      <c r="J230">
        <v>11</v>
      </c>
      <c r="K230" s="16">
        <v>2.3900000000000001E-2</v>
      </c>
      <c r="M230" t="s">
        <v>327</v>
      </c>
      <c r="N230" t="str">
        <f t="shared" si="15"/>
        <v>P</v>
      </c>
      <c r="O230">
        <f t="shared" si="16"/>
        <v>16</v>
      </c>
      <c r="P230">
        <f t="shared" si="17"/>
        <v>0</v>
      </c>
      <c r="Q230">
        <f t="shared" si="18"/>
        <v>0</v>
      </c>
      <c r="R230">
        <f t="shared" si="19"/>
        <v>126</v>
      </c>
    </row>
    <row r="231" spans="1:18" x14ac:dyDescent="0.25">
      <c r="A231" t="s">
        <v>355</v>
      </c>
      <c r="B231" t="s">
        <v>2</v>
      </c>
      <c r="C231" t="s">
        <v>546</v>
      </c>
      <c r="D231" t="s">
        <v>2</v>
      </c>
      <c r="E231">
        <v>13</v>
      </c>
      <c r="F231">
        <v>679</v>
      </c>
      <c r="G231" s="16">
        <v>0.58989999999999998</v>
      </c>
      <c r="H231">
        <v>0</v>
      </c>
      <c r="I231" s="16">
        <v>0</v>
      </c>
      <c r="J231">
        <v>2</v>
      </c>
      <c r="K231" s="16">
        <v>4.1999999999999997E-3</v>
      </c>
      <c r="M231" t="s">
        <v>355</v>
      </c>
      <c r="N231" t="str">
        <f t="shared" si="15"/>
        <v>WR</v>
      </c>
      <c r="O231">
        <f t="shared" si="16"/>
        <v>15</v>
      </c>
      <c r="P231">
        <f t="shared" si="17"/>
        <v>338</v>
      </c>
      <c r="Q231">
        <f t="shared" si="18"/>
        <v>0</v>
      </c>
      <c r="R231">
        <f t="shared" si="19"/>
        <v>21</v>
      </c>
    </row>
    <row r="232" spans="1:18" x14ac:dyDescent="0.25">
      <c r="A232" t="s">
        <v>178</v>
      </c>
      <c r="B232" t="s">
        <v>10</v>
      </c>
      <c r="C232" t="s">
        <v>546</v>
      </c>
      <c r="D232" t="s">
        <v>2</v>
      </c>
      <c r="E232">
        <v>2</v>
      </c>
      <c r="F232">
        <v>66</v>
      </c>
      <c r="G232" s="16">
        <v>5.8999999999999997E-2</v>
      </c>
      <c r="H232">
        <v>0</v>
      </c>
      <c r="I232" s="16">
        <v>0</v>
      </c>
      <c r="J232">
        <v>0</v>
      </c>
      <c r="K232" s="16">
        <v>0</v>
      </c>
      <c r="M232" t="s">
        <v>178</v>
      </c>
      <c r="N232" t="str">
        <f t="shared" si="15"/>
        <v>CB</v>
      </c>
      <c r="O232">
        <f t="shared" si="16"/>
        <v>11</v>
      </c>
      <c r="P232">
        <f t="shared" si="17"/>
        <v>0</v>
      </c>
      <c r="Q232">
        <f t="shared" si="18"/>
        <v>446</v>
      </c>
      <c r="R232">
        <f t="shared" si="19"/>
        <v>64</v>
      </c>
    </row>
    <row r="233" spans="1:18" x14ac:dyDescent="0.25">
      <c r="A233" t="s">
        <v>125</v>
      </c>
      <c r="B233" t="s">
        <v>10</v>
      </c>
      <c r="C233" t="s">
        <v>368</v>
      </c>
      <c r="D233" t="s">
        <v>542</v>
      </c>
      <c r="E233">
        <v>16</v>
      </c>
      <c r="F233">
        <v>1043</v>
      </c>
      <c r="G233" s="16">
        <v>0.97019999999999995</v>
      </c>
      <c r="H233">
        <v>0</v>
      </c>
      <c r="I233" s="16">
        <v>0</v>
      </c>
      <c r="J233">
        <v>68</v>
      </c>
      <c r="K233" s="16">
        <v>0.14499999999999999</v>
      </c>
      <c r="M233" t="s">
        <v>125</v>
      </c>
      <c r="N233" t="str">
        <f t="shared" si="15"/>
        <v>CB</v>
      </c>
      <c r="O233">
        <f t="shared" si="16"/>
        <v>5</v>
      </c>
      <c r="P233">
        <f t="shared" si="17"/>
        <v>0</v>
      </c>
      <c r="Q233">
        <f t="shared" si="18"/>
        <v>22</v>
      </c>
      <c r="R233">
        <f t="shared" si="19"/>
        <v>37</v>
      </c>
    </row>
    <row r="234" spans="1:18" x14ac:dyDescent="0.25">
      <c r="A234" t="s">
        <v>78</v>
      </c>
      <c r="B234" t="s">
        <v>31</v>
      </c>
      <c r="C234" t="s">
        <v>671</v>
      </c>
      <c r="D234" t="s">
        <v>740</v>
      </c>
      <c r="E234">
        <v>16</v>
      </c>
      <c r="F234">
        <v>0</v>
      </c>
      <c r="G234" s="16">
        <v>0</v>
      </c>
      <c r="H234">
        <v>571</v>
      </c>
      <c r="I234" s="16">
        <v>0.49569999999999997</v>
      </c>
      <c r="J234">
        <v>371</v>
      </c>
      <c r="K234" s="16">
        <v>0.79779999999999995</v>
      </c>
      <c r="M234" t="s">
        <v>78</v>
      </c>
      <c r="N234" t="str">
        <f t="shared" si="15"/>
        <v>LB</v>
      </c>
      <c r="O234">
        <f t="shared" si="16"/>
        <v>16</v>
      </c>
      <c r="P234">
        <f t="shared" si="17"/>
        <v>0</v>
      </c>
      <c r="Q234">
        <f t="shared" si="18"/>
        <v>1065</v>
      </c>
      <c r="R234">
        <f t="shared" si="19"/>
        <v>135</v>
      </c>
    </row>
    <row r="235" spans="1:18" x14ac:dyDescent="0.25">
      <c r="A235" t="s">
        <v>373</v>
      </c>
      <c r="B235" t="s">
        <v>23</v>
      </c>
      <c r="C235" t="s">
        <v>671</v>
      </c>
      <c r="D235" t="s">
        <v>2</v>
      </c>
      <c r="E235">
        <v>15</v>
      </c>
      <c r="F235">
        <v>867</v>
      </c>
      <c r="G235" s="16">
        <v>0.75129999999999997</v>
      </c>
      <c r="H235">
        <v>0</v>
      </c>
      <c r="I235" s="16">
        <v>0</v>
      </c>
      <c r="J235">
        <v>5</v>
      </c>
      <c r="K235" s="16">
        <v>1.0500000000000001E-2</v>
      </c>
      <c r="M235" t="s">
        <v>373</v>
      </c>
    </row>
    <row r="236" spans="1:18" x14ac:dyDescent="0.25">
      <c r="A236" t="s">
        <v>149</v>
      </c>
      <c r="B236" t="s">
        <v>2</v>
      </c>
      <c r="C236" t="s">
        <v>641</v>
      </c>
      <c r="D236" t="s">
        <v>542</v>
      </c>
      <c r="E236">
        <v>12</v>
      </c>
      <c r="F236">
        <v>96</v>
      </c>
      <c r="G236" s="16">
        <v>9.5000000000000001E-2</v>
      </c>
      <c r="H236">
        <v>0</v>
      </c>
      <c r="I236" s="16">
        <v>0</v>
      </c>
      <c r="J236">
        <v>42</v>
      </c>
      <c r="K236" s="16">
        <v>9.8100000000000007E-2</v>
      </c>
      <c r="M236" t="s">
        <v>149</v>
      </c>
      <c r="N236" t="str">
        <f t="shared" si="15"/>
        <v>WR</v>
      </c>
      <c r="O236">
        <f t="shared" si="16"/>
        <v>16</v>
      </c>
      <c r="P236">
        <f t="shared" si="17"/>
        <v>871</v>
      </c>
      <c r="Q236">
        <f t="shared" si="18"/>
        <v>0</v>
      </c>
      <c r="R236">
        <f t="shared" si="19"/>
        <v>12</v>
      </c>
    </row>
    <row r="237" spans="1:18" x14ac:dyDescent="0.25">
      <c r="A237" t="s">
        <v>352</v>
      </c>
      <c r="B237" t="s">
        <v>10</v>
      </c>
      <c r="C237" t="s">
        <v>641</v>
      </c>
      <c r="D237" t="s">
        <v>7</v>
      </c>
      <c r="E237">
        <v>15</v>
      </c>
      <c r="F237">
        <v>0</v>
      </c>
      <c r="G237" s="16">
        <v>0</v>
      </c>
      <c r="H237">
        <v>996</v>
      </c>
      <c r="I237" s="16">
        <v>0.92569999999999997</v>
      </c>
      <c r="J237">
        <v>96</v>
      </c>
      <c r="K237" s="16">
        <v>0.20599999999999999</v>
      </c>
      <c r="M237" t="s">
        <v>352</v>
      </c>
    </row>
    <row r="238" spans="1:18" x14ac:dyDescent="0.25">
      <c r="A238" t="s">
        <v>195</v>
      </c>
      <c r="B238" t="s">
        <v>70</v>
      </c>
      <c r="C238" t="s">
        <v>120</v>
      </c>
      <c r="D238" t="s">
        <v>16</v>
      </c>
      <c r="E238">
        <v>8</v>
      </c>
      <c r="F238">
        <v>66</v>
      </c>
      <c r="G238" s="16">
        <v>6.3700000000000007E-2</v>
      </c>
      <c r="H238">
        <v>0</v>
      </c>
      <c r="I238" s="16">
        <v>0</v>
      </c>
      <c r="J238">
        <v>63</v>
      </c>
      <c r="K238" s="16">
        <v>0.1275</v>
      </c>
      <c r="M238" t="s">
        <v>195</v>
      </c>
    </row>
    <row r="239" spans="1:18" x14ac:dyDescent="0.25">
      <c r="A239" t="s">
        <v>251</v>
      </c>
      <c r="B239" t="s">
        <v>112</v>
      </c>
      <c r="C239" t="s">
        <v>151</v>
      </c>
      <c r="D239" t="s">
        <v>2</v>
      </c>
      <c r="E239">
        <v>16</v>
      </c>
      <c r="F239">
        <v>946</v>
      </c>
      <c r="G239" s="16">
        <v>0.83420000000000005</v>
      </c>
      <c r="H239">
        <v>1</v>
      </c>
      <c r="I239" s="16">
        <v>8.9999999999999998E-4</v>
      </c>
      <c r="J239">
        <v>0</v>
      </c>
      <c r="K239" s="16">
        <v>0</v>
      </c>
      <c r="M239" t="s">
        <v>251</v>
      </c>
    </row>
    <row r="240" spans="1:18" x14ac:dyDescent="0.25">
      <c r="A240" t="s">
        <v>8</v>
      </c>
      <c r="B240" t="s">
        <v>10</v>
      </c>
      <c r="C240" t="s">
        <v>331</v>
      </c>
      <c r="D240" t="s">
        <v>70</v>
      </c>
      <c r="E240">
        <v>8</v>
      </c>
      <c r="F240">
        <v>0</v>
      </c>
      <c r="G240" s="16">
        <v>0</v>
      </c>
      <c r="H240">
        <v>102</v>
      </c>
      <c r="I240" s="16">
        <v>9.9099999999999994E-2</v>
      </c>
      <c r="J240">
        <v>36</v>
      </c>
      <c r="K240" s="16">
        <v>8.1299999999999997E-2</v>
      </c>
      <c r="M240" t="s">
        <v>8</v>
      </c>
      <c r="N240" t="str">
        <f t="shared" si="15"/>
        <v>SS,S</v>
      </c>
      <c r="O240">
        <f t="shared" si="16"/>
        <v>16</v>
      </c>
      <c r="P240">
        <f t="shared" si="17"/>
        <v>0</v>
      </c>
      <c r="Q240">
        <f t="shared" si="18"/>
        <v>1101</v>
      </c>
      <c r="R240">
        <f t="shared" si="19"/>
        <v>30</v>
      </c>
    </row>
    <row r="241" spans="1:18" x14ac:dyDescent="0.25">
      <c r="A241" t="s">
        <v>362</v>
      </c>
      <c r="B241" t="s">
        <v>13</v>
      </c>
      <c r="C241" t="s">
        <v>316</v>
      </c>
      <c r="D241" t="s">
        <v>542</v>
      </c>
      <c r="E241">
        <v>16</v>
      </c>
      <c r="F241">
        <v>1017</v>
      </c>
      <c r="G241" s="16">
        <v>0.95940000000000003</v>
      </c>
      <c r="H241">
        <v>0</v>
      </c>
      <c r="I241" s="16">
        <v>0</v>
      </c>
      <c r="J241">
        <v>57</v>
      </c>
      <c r="K241" s="16">
        <v>0.12839999999999999</v>
      </c>
      <c r="M241" t="s">
        <v>362</v>
      </c>
      <c r="N241" t="str">
        <f t="shared" si="15"/>
        <v>TE</v>
      </c>
      <c r="O241">
        <f t="shared" si="16"/>
        <v>16</v>
      </c>
      <c r="P241">
        <f t="shared" si="17"/>
        <v>604</v>
      </c>
      <c r="Q241">
        <f t="shared" si="18"/>
        <v>0</v>
      </c>
      <c r="R241">
        <f t="shared" si="19"/>
        <v>102</v>
      </c>
    </row>
    <row r="242" spans="1:18" x14ac:dyDescent="0.25">
      <c r="A242" t="s">
        <v>211</v>
      </c>
      <c r="B242" t="s">
        <v>2</v>
      </c>
      <c r="C242" t="s">
        <v>765</v>
      </c>
      <c r="D242" t="s">
        <v>13</v>
      </c>
      <c r="E242">
        <v>2</v>
      </c>
      <c r="F242">
        <v>18</v>
      </c>
      <c r="G242" s="16">
        <v>1.78E-2</v>
      </c>
      <c r="H242">
        <v>0</v>
      </c>
      <c r="I242" s="16">
        <v>0</v>
      </c>
      <c r="J242">
        <v>10</v>
      </c>
      <c r="K242" s="16">
        <v>2.3400000000000001E-2</v>
      </c>
      <c r="M242" t="s">
        <v>211</v>
      </c>
    </row>
    <row r="243" spans="1:18" x14ac:dyDescent="0.25">
      <c r="A243" t="s">
        <v>399</v>
      </c>
      <c r="B243" t="s">
        <v>70</v>
      </c>
      <c r="C243" t="s">
        <v>765</v>
      </c>
      <c r="D243" t="s">
        <v>13</v>
      </c>
      <c r="E243">
        <v>2</v>
      </c>
      <c r="F243">
        <v>23</v>
      </c>
      <c r="G243" s="16">
        <v>2.18E-2</v>
      </c>
      <c r="H243">
        <v>0</v>
      </c>
      <c r="I243" s="16">
        <v>0</v>
      </c>
      <c r="J243">
        <v>9</v>
      </c>
      <c r="K243" s="16">
        <v>2.1000000000000001E-2</v>
      </c>
      <c r="M243" t="s">
        <v>399</v>
      </c>
      <c r="N243" t="str">
        <f t="shared" si="15"/>
        <v>DT</v>
      </c>
      <c r="O243">
        <f t="shared" si="16"/>
        <v>8</v>
      </c>
      <c r="P243">
        <f t="shared" si="17"/>
        <v>0</v>
      </c>
      <c r="Q243">
        <f t="shared" si="18"/>
        <v>68</v>
      </c>
      <c r="R243">
        <f t="shared" si="19"/>
        <v>5</v>
      </c>
    </row>
    <row r="244" spans="1:18" x14ac:dyDescent="0.25">
      <c r="A244" t="s">
        <v>335</v>
      </c>
      <c r="B244" t="s">
        <v>23</v>
      </c>
      <c r="C244" t="s">
        <v>39</v>
      </c>
      <c r="D244" t="s">
        <v>26</v>
      </c>
      <c r="E244">
        <v>7</v>
      </c>
      <c r="F244">
        <v>0</v>
      </c>
      <c r="G244" s="16">
        <v>0</v>
      </c>
      <c r="H244">
        <v>164</v>
      </c>
      <c r="I244" s="16">
        <v>0.1477</v>
      </c>
      <c r="J244">
        <v>106</v>
      </c>
      <c r="K244" s="16">
        <v>0.23250000000000001</v>
      </c>
      <c r="M244" t="s">
        <v>335</v>
      </c>
    </row>
    <row r="245" spans="1:18" x14ac:dyDescent="0.25">
      <c r="A245" t="s">
        <v>102</v>
      </c>
      <c r="B245" t="s">
        <v>10</v>
      </c>
      <c r="C245" t="s">
        <v>267</v>
      </c>
      <c r="D245" t="s">
        <v>10</v>
      </c>
      <c r="E245">
        <v>16</v>
      </c>
      <c r="F245">
        <v>0</v>
      </c>
      <c r="G245" s="16">
        <v>0</v>
      </c>
      <c r="H245">
        <v>924</v>
      </c>
      <c r="I245" s="16">
        <v>0.89970000000000006</v>
      </c>
      <c r="J245">
        <v>123</v>
      </c>
      <c r="K245" s="16">
        <v>0.29570000000000002</v>
      </c>
      <c r="M245" t="s">
        <v>102</v>
      </c>
      <c r="N245" t="str">
        <f t="shared" si="15"/>
        <v>CB</v>
      </c>
      <c r="O245">
        <f t="shared" si="16"/>
        <v>16</v>
      </c>
      <c r="P245">
        <f t="shared" si="17"/>
        <v>0</v>
      </c>
      <c r="Q245">
        <f t="shared" si="18"/>
        <v>1025</v>
      </c>
      <c r="R245">
        <f t="shared" si="19"/>
        <v>68</v>
      </c>
    </row>
    <row r="246" spans="1:18" x14ac:dyDescent="0.25">
      <c r="A246" t="s">
        <v>47</v>
      </c>
      <c r="B246" t="s">
        <v>49</v>
      </c>
      <c r="C246" t="s">
        <v>652</v>
      </c>
      <c r="D246" t="s">
        <v>98</v>
      </c>
      <c r="E246">
        <v>5</v>
      </c>
      <c r="F246">
        <v>0</v>
      </c>
      <c r="G246" s="16">
        <v>0</v>
      </c>
      <c r="H246">
        <v>39</v>
      </c>
      <c r="I246" s="16">
        <v>3.5000000000000003E-2</v>
      </c>
      <c r="J246">
        <v>4</v>
      </c>
      <c r="K246" s="16">
        <v>8.8999999999999999E-3</v>
      </c>
      <c r="M246" t="s">
        <v>47</v>
      </c>
      <c r="N246" t="str">
        <f t="shared" si="15"/>
        <v>C</v>
      </c>
      <c r="O246">
        <f t="shared" si="16"/>
        <v>16</v>
      </c>
      <c r="P246">
        <f t="shared" si="17"/>
        <v>1060</v>
      </c>
      <c r="Q246">
        <f t="shared" si="18"/>
        <v>0</v>
      </c>
      <c r="R246">
        <f t="shared" si="19"/>
        <v>0</v>
      </c>
    </row>
    <row r="247" spans="1:18" x14ac:dyDescent="0.25">
      <c r="A247" t="s">
        <v>92</v>
      </c>
      <c r="B247" t="s">
        <v>70</v>
      </c>
      <c r="C247" t="s">
        <v>652</v>
      </c>
      <c r="D247" t="s">
        <v>98</v>
      </c>
      <c r="E247">
        <v>5</v>
      </c>
      <c r="F247">
        <v>0</v>
      </c>
      <c r="G247" s="16">
        <v>0</v>
      </c>
      <c r="H247">
        <v>46</v>
      </c>
      <c r="I247" s="16">
        <v>3.9899999999999998E-2</v>
      </c>
      <c r="J247">
        <v>8</v>
      </c>
      <c r="K247" s="16">
        <v>1.72E-2</v>
      </c>
      <c r="M247" t="s">
        <v>92</v>
      </c>
      <c r="N247" t="str">
        <f t="shared" si="15"/>
        <v>NT</v>
      </c>
      <c r="O247">
        <f t="shared" si="16"/>
        <v>4</v>
      </c>
      <c r="P247">
        <f t="shared" si="17"/>
        <v>0</v>
      </c>
      <c r="Q247">
        <f t="shared" si="18"/>
        <v>48</v>
      </c>
      <c r="R247">
        <f t="shared" si="19"/>
        <v>14</v>
      </c>
    </row>
    <row r="248" spans="1:18" x14ac:dyDescent="0.25">
      <c r="A248" t="s">
        <v>191</v>
      </c>
      <c r="B248" t="s">
        <v>2</v>
      </c>
      <c r="C248" t="s">
        <v>32</v>
      </c>
      <c r="D248" t="s">
        <v>2</v>
      </c>
      <c r="E248">
        <v>16</v>
      </c>
      <c r="F248">
        <v>1002</v>
      </c>
      <c r="G248" s="16">
        <v>0.94350000000000001</v>
      </c>
      <c r="H248">
        <v>1</v>
      </c>
      <c r="I248" s="16">
        <v>8.9999999999999998E-4</v>
      </c>
      <c r="J248">
        <v>20</v>
      </c>
      <c r="K248" s="16">
        <v>4.3900000000000002E-2</v>
      </c>
      <c r="M248" t="s">
        <v>191</v>
      </c>
      <c r="N248" t="str">
        <f t="shared" si="15"/>
        <v>WR</v>
      </c>
      <c r="O248">
        <f t="shared" si="16"/>
        <v>16</v>
      </c>
      <c r="P248">
        <f t="shared" si="17"/>
        <v>270</v>
      </c>
      <c r="Q248">
        <f t="shared" si="18"/>
        <v>0</v>
      </c>
      <c r="R248">
        <f t="shared" si="19"/>
        <v>163</v>
      </c>
    </row>
    <row r="249" spans="1:18" x14ac:dyDescent="0.25">
      <c r="A249" t="s">
        <v>194</v>
      </c>
      <c r="B249" t="s">
        <v>49</v>
      </c>
      <c r="C249" t="s">
        <v>327</v>
      </c>
      <c r="D249" t="s">
        <v>288</v>
      </c>
      <c r="E249">
        <v>16</v>
      </c>
      <c r="F249">
        <v>0</v>
      </c>
      <c r="G249" s="16">
        <v>0</v>
      </c>
      <c r="H249">
        <v>0</v>
      </c>
      <c r="I249" s="16">
        <v>0</v>
      </c>
      <c r="J249">
        <v>126</v>
      </c>
      <c r="K249" s="16">
        <v>0.2944</v>
      </c>
      <c r="M249" t="s">
        <v>194</v>
      </c>
      <c r="N249" t="str">
        <f t="shared" si="15"/>
        <v>G</v>
      </c>
      <c r="O249">
        <f t="shared" si="16"/>
        <v>16</v>
      </c>
      <c r="P249">
        <f t="shared" si="17"/>
        <v>540</v>
      </c>
      <c r="Q249">
        <f t="shared" si="18"/>
        <v>1</v>
      </c>
      <c r="R249">
        <f t="shared" si="19"/>
        <v>71</v>
      </c>
    </row>
    <row r="250" spans="1:18" x14ac:dyDescent="0.25">
      <c r="A250" t="s">
        <v>213</v>
      </c>
      <c r="B250" t="s">
        <v>112</v>
      </c>
      <c r="C250" t="s">
        <v>355</v>
      </c>
      <c r="D250" t="s">
        <v>2</v>
      </c>
      <c r="E250">
        <v>15</v>
      </c>
      <c r="F250">
        <v>338</v>
      </c>
      <c r="G250" s="16">
        <v>0.31919999999999998</v>
      </c>
      <c r="H250">
        <v>0</v>
      </c>
      <c r="I250" s="16">
        <v>0</v>
      </c>
      <c r="J250">
        <v>21</v>
      </c>
      <c r="K250" s="16">
        <v>4.7800000000000002E-2</v>
      </c>
      <c r="M250" t="s">
        <v>213</v>
      </c>
      <c r="N250" t="str">
        <f t="shared" si="15"/>
        <v>TE</v>
      </c>
      <c r="O250">
        <f t="shared" si="16"/>
        <v>16</v>
      </c>
      <c r="P250">
        <f t="shared" si="17"/>
        <v>220</v>
      </c>
      <c r="Q250">
        <f t="shared" si="18"/>
        <v>0</v>
      </c>
      <c r="R250">
        <f t="shared" si="19"/>
        <v>215</v>
      </c>
    </row>
    <row r="251" spans="1:18" x14ac:dyDescent="0.25">
      <c r="A251" t="s">
        <v>372</v>
      </c>
      <c r="B251" t="s">
        <v>23</v>
      </c>
      <c r="C251" t="s">
        <v>178</v>
      </c>
      <c r="D251" t="s">
        <v>10</v>
      </c>
      <c r="E251">
        <v>11</v>
      </c>
      <c r="F251">
        <v>0</v>
      </c>
      <c r="G251" s="16">
        <v>0</v>
      </c>
      <c r="H251">
        <v>446</v>
      </c>
      <c r="I251" s="16">
        <v>0.4</v>
      </c>
      <c r="J251">
        <v>64</v>
      </c>
      <c r="K251" s="16">
        <v>0.1429</v>
      </c>
      <c r="M251" t="s">
        <v>372</v>
      </c>
      <c r="N251" t="str">
        <f t="shared" si="15"/>
        <v>LB</v>
      </c>
      <c r="O251">
        <f t="shared" si="16"/>
        <v>13</v>
      </c>
      <c r="P251">
        <f t="shared" si="17"/>
        <v>0</v>
      </c>
      <c r="Q251">
        <f t="shared" si="18"/>
        <v>771</v>
      </c>
      <c r="R251">
        <f t="shared" si="19"/>
        <v>87</v>
      </c>
    </row>
    <row r="252" spans="1:18" x14ac:dyDescent="0.25">
      <c r="A252" t="s">
        <v>421</v>
      </c>
      <c r="B252" t="s">
        <v>2</v>
      </c>
      <c r="C252" t="s">
        <v>125</v>
      </c>
      <c r="D252" t="s">
        <v>10</v>
      </c>
      <c r="E252">
        <v>5</v>
      </c>
      <c r="F252">
        <v>0</v>
      </c>
      <c r="G252" s="16">
        <v>0</v>
      </c>
      <c r="H252">
        <v>22</v>
      </c>
      <c r="I252" s="16">
        <v>2.06E-2</v>
      </c>
      <c r="J252">
        <v>37</v>
      </c>
      <c r="K252" s="16">
        <v>7.9100000000000004E-2</v>
      </c>
      <c r="M252" t="s">
        <v>421</v>
      </c>
      <c r="N252" t="str">
        <f t="shared" si="15"/>
        <v>WR</v>
      </c>
      <c r="O252">
        <f t="shared" si="16"/>
        <v>8</v>
      </c>
      <c r="P252">
        <f t="shared" si="17"/>
        <v>381</v>
      </c>
      <c r="Q252">
        <f t="shared" si="18"/>
        <v>0</v>
      </c>
      <c r="R252">
        <f t="shared" si="19"/>
        <v>0</v>
      </c>
    </row>
    <row r="253" spans="1:18" x14ac:dyDescent="0.25">
      <c r="A253" t="s">
        <v>115</v>
      </c>
      <c r="B253" t="s">
        <v>98</v>
      </c>
      <c r="C253" t="s">
        <v>78</v>
      </c>
      <c r="D253" t="s">
        <v>540</v>
      </c>
      <c r="E253">
        <v>16</v>
      </c>
      <c r="F253">
        <v>0</v>
      </c>
      <c r="G253" s="16">
        <v>0</v>
      </c>
      <c r="H253">
        <v>1065</v>
      </c>
      <c r="I253" s="16">
        <v>0.99439999999999995</v>
      </c>
      <c r="J253">
        <v>135</v>
      </c>
      <c r="K253" s="16">
        <v>0.29089999999999999</v>
      </c>
      <c r="M253" t="s">
        <v>115</v>
      </c>
    </row>
    <row r="254" spans="1:18" x14ac:dyDescent="0.25">
      <c r="A254" t="s">
        <v>209</v>
      </c>
      <c r="B254" t="s">
        <v>45</v>
      </c>
      <c r="C254" t="s">
        <v>149</v>
      </c>
      <c r="D254" t="s">
        <v>2</v>
      </c>
      <c r="E254">
        <v>16</v>
      </c>
      <c r="F254">
        <v>871</v>
      </c>
      <c r="G254" s="16">
        <v>0.8367</v>
      </c>
      <c r="H254">
        <v>0</v>
      </c>
      <c r="I254" s="16">
        <v>0</v>
      </c>
      <c r="J254">
        <v>12</v>
      </c>
      <c r="K254" s="16">
        <v>2.7E-2</v>
      </c>
      <c r="M254" t="s">
        <v>209</v>
      </c>
      <c r="N254" t="str">
        <f t="shared" si="15"/>
        <v>T</v>
      </c>
      <c r="O254">
        <f t="shared" si="16"/>
        <v>1</v>
      </c>
      <c r="P254">
        <f t="shared" si="17"/>
        <v>34</v>
      </c>
      <c r="Q254">
        <f t="shared" si="18"/>
        <v>0</v>
      </c>
      <c r="R254">
        <f t="shared" si="19"/>
        <v>4</v>
      </c>
    </row>
    <row r="255" spans="1:18" x14ac:dyDescent="0.25">
      <c r="A255" t="s">
        <v>386</v>
      </c>
      <c r="B255" t="s">
        <v>70</v>
      </c>
      <c r="C255" t="s">
        <v>739</v>
      </c>
      <c r="D255" t="s">
        <v>16</v>
      </c>
      <c r="E255">
        <v>2</v>
      </c>
      <c r="F255">
        <v>0</v>
      </c>
      <c r="G255" s="16">
        <v>0</v>
      </c>
      <c r="H255">
        <v>0</v>
      </c>
      <c r="I255" s="16">
        <v>0</v>
      </c>
      <c r="J255">
        <v>17</v>
      </c>
      <c r="K255" s="16">
        <v>3.9699999999999999E-2</v>
      </c>
      <c r="M255" t="s">
        <v>386</v>
      </c>
      <c r="N255" t="str">
        <f t="shared" si="15"/>
        <v>NT</v>
      </c>
      <c r="O255">
        <f t="shared" si="16"/>
        <v>16</v>
      </c>
      <c r="P255">
        <f t="shared" si="17"/>
        <v>0</v>
      </c>
      <c r="Q255">
        <f t="shared" si="18"/>
        <v>551</v>
      </c>
      <c r="R255">
        <f t="shared" si="19"/>
        <v>117</v>
      </c>
    </row>
    <row r="256" spans="1:18" x14ac:dyDescent="0.25">
      <c r="A256" t="s">
        <v>153</v>
      </c>
      <c r="B256" t="s">
        <v>2</v>
      </c>
      <c r="C256" t="s">
        <v>739</v>
      </c>
      <c r="D256" t="s">
        <v>16</v>
      </c>
      <c r="E256">
        <v>1</v>
      </c>
      <c r="F256">
        <v>4</v>
      </c>
      <c r="G256" s="16">
        <v>3.8999999999999998E-3</v>
      </c>
      <c r="H256">
        <v>0</v>
      </c>
      <c r="I256" s="16">
        <v>0</v>
      </c>
      <c r="J256">
        <v>23</v>
      </c>
      <c r="K256" s="16">
        <v>4.6600000000000003E-2</v>
      </c>
      <c r="M256" t="s">
        <v>153</v>
      </c>
    </row>
    <row r="257" spans="1:18" x14ac:dyDescent="0.25">
      <c r="A257" t="s">
        <v>345</v>
      </c>
      <c r="B257" t="s">
        <v>16</v>
      </c>
      <c r="C257" t="s">
        <v>634</v>
      </c>
      <c r="D257" t="s">
        <v>543</v>
      </c>
      <c r="E257">
        <v>3</v>
      </c>
      <c r="F257">
        <v>0</v>
      </c>
      <c r="G257" s="16">
        <v>0</v>
      </c>
      <c r="H257">
        <v>0</v>
      </c>
      <c r="I257" s="16">
        <v>0</v>
      </c>
      <c r="J257">
        <v>25</v>
      </c>
      <c r="K257" s="16">
        <v>5.6599999999999998E-2</v>
      </c>
      <c r="M257" t="s">
        <v>345</v>
      </c>
    </row>
    <row r="258" spans="1:18" x14ac:dyDescent="0.25">
      <c r="A258" t="s">
        <v>236</v>
      </c>
      <c r="B258" t="s">
        <v>10</v>
      </c>
      <c r="C258" t="s">
        <v>634</v>
      </c>
      <c r="D258" t="s">
        <v>543</v>
      </c>
      <c r="E258">
        <v>1</v>
      </c>
      <c r="F258">
        <v>0</v>
      </c>
      <c r="G258" s="16">
        <v>0</v>
      </c>
      <c r="H258">
        <v>0</v>
      </c>
      <c r="I258" s="16">
        <v>0</v>
      </c>
      <c r="J258">
        <v>7</v>
      </c>
      <c r="K258" s="16">
        <v>1.54E-2</v>
      </c>
      <c r="M258" t="s">
        <v>236</v>
      </c>
    </row>
    <row r="259" spans="1:18" x14ac:dyDescent="0.25">
      <c r="A259" t="s">
        <v>315</v>
      </c>
      <c r="B259" t="s">
        <v>55</v>
      </c>
      <c r="C259" t="s">
        <v>634</v>
      </c>
      <c r="D259" t="s">
        <v>543</v>
      </c>
      <c r="E259">
        <v>1</v>
      </c>
      <c r="F259">
        <v>0</v>
      </c>
      <c r="G259" s="16">
        <v>0</v>
      </c>
      <c r="H259">
        <v>0</v>
      </c>
      <c r="I259" s="16">
        <v>0</v>
      </c>
      <c r="J259">
        <v>10</v>
      </c>
      <c r="K259" s="16">
        <v>2.2499999999999999E-2</v>
      </c>
      <c r="M259" t="s">
        <v>315</v>
      </c>
    </row>
    <row r="260" spans="1:18" x14ac:dyDescent="0.25">
      <c r="A260" t="s">
        <v>404</v>
      </c>
      <c r="B260" t="s">
        <v>70</v>
      </c>
      <c r="C260" t="s">
        <v>8</v>
      </c>
      <c r="D260" t="s">
        <v>776</v>
      </c>
      <c r="E260">
        <v>16</v>
      </c>
      <c r="F260">
        <v>0</v>
      </c>
      <c r="G260" s="16">
        <v>0</v>
      </c>
      <c r="H260">
        <v>1101</v>
      </c>
      <c r="I260" s="16">
        <v>0.99099999999999999</v>
      </c>
      <c r="J260">
        <v>30</v>
      </c>
      <c r="K260" s="16">
        <v>6.3200000000000006E-2</v>
      </c>
      <c r="M260" t="s">
        <v>404</v>
      </c>
      <c r="N260" t="str">
        <f t="shared" ref="N260:N306" si="20">VLOOKUP(A260,C$3:K$363,2,FALSE)</f>
        <v>DE</v>
      </c>
      <c r="O260">
        <f t="shared" ref="O260:O306" si="21">VLOOKUP(A260,C$3:K$363,3,FALSE)</f>
        <v>14</v>
      </c>
      <c r="P260">
        <f t="shared" ref="P260:P306" si="22">VLOOKUP(A260,C$3:K$363,4,FALSE)</f>
        <v>0</v>
      </c>
      <c r="Q260">
        <f t="shared" ref="Q260:Q306" si="23">VLOOKUP(A260,C$3:K$363,6,FALSE)</f>
        <v>764</v>
      </c>
      <c r="R260">
        <f t="shared" ref="R260:R306" si="24">VLOOKUP(A260,C$3:K$363,8,FALSE)</f>
        <v>97</v>
      </c>
    </row>
    <row r="261" spans="1:18" x14ac:dyDescent="0.25">
      <c r="A261" t="s">
        <v>243</v>
      </c>
      <c r="B261" t="s">
        <v>16</v>
      </c>
      <c r="C261" t="s">
        <v>758</v>
      </c>
      <c r="D261" t="s">
        <v>98</v>
      </c>
      <c r="E261">
        <v>1</v>
      </c>
      <c r="F261">
        <v>0</v>
      </c>
      <c r="G261" s="16">
        <v>0</v>
      </c>
      <c r="H261">
        <v>30</v>
      </c>
      <c r="I261" s="16">
        <v>2.8500000000000001E-2</v>
      </c>
      <c r="J261">
        <v>1</v>
      </c>
      <c r="K261" s="16">
        <v>2.3E-3</v>
      </c>
      <c r="M261" t="s">
        <v>243</v>
      </c>
    </row>
    <row r="262" spans="1:18" x14ac:dyDescent="0.25">
      <c r="A262" t="s">
        <v>59</v>
      </c>
      <c r="B262" t="s">
        <v>55</v>
      </c>
      <c r="C262" t="s">
        <v>758</v>
      </c>
      <c r="D262" t="s">
        <v>70</v>
      </c>
      <c r="E262">
        <v>1</v>
      </c>
      <c r="F262">
        <v>0</v>
      </c>
      <c r="G262" s="16">
        <v>0</v>
      </c>
      <c r="H262">
        <v>19</v>
      </c>
      <c r="I262" s="16">
        <v>1.77E-2</v>
      </c>
      <c r="J262">
        <v>0</v>
      </c>
      <c r="K262" s="16">
        <v>0</v>
      </c>
      <c r="M262" t="s">
        <v>59</v>
      </c>
    </row>
    <row r="263" spans="1:18" x14ac:dyDescent="0.25">
      <c r="A263" t="s">
        <v>202</v>
      </c>
      <c r="B263" t="s">
        <v>98</v>
      </c>
      <c r="C263" t="s">
        <v>362</v>
      </c>
      <c r="D263" t="s">
        <v>13</v>
      </c>
      <c r="E263">
        <v>16</v>
      </c>
      <c r="F263">
        <v>604</v>
      </c>
      <c r="G263" s="16">
        <v>0.55620000000000003</v>
      </c>
      <c r="H263">
        <v>0</v>
      </c>
      <c r="I263" s="16">
        <v>0</v>
      </c>
      <c r="J263">
        <v>102</v>
      </c>
      <c r="K263" s="16">
        <v>0.23019999999999999</v>
      </c>
      <c r="M263" t="s">
        <v>202</v>
      </c>
      <c r="N263" t="str">
        <f t="shared" si="20"/>
        <v>DT</v>
      </c>
      <c r="O263">
        <f t="shared" si="21"/>
        <v>1</v>
      </c>
      <c r="P263">
        <f t="shared" si="22"/>
        <v>0</v>
      </c>
      <c r="Q263">
        <f t="shared" si="23"/>
        <v>20</v>
      </c>
      <c r="R263">
        <f t="shared" si="24"/>
        <v>5</v>
      </c>
    </row>
    <row r="264" spans="1:18" x14ac:dyDescent="0.25">
      <c r="A264" t="s">
        <v>271</v>
      </c>
      <c r="B264" t="s">
        <v>45</v>
      </c>
      <c r="C264" t="s">
        <v>751</v>
      </c>
      <c r="D264" t="s">
        <v>208</v>
      </c>
      <c r="E264">
        <v>3</v>
      </c>
      <c r="F264">
        <v>0</v>
      </c>
      <c r="G264" s="16">
        <v>0</v>
      </c>
      <c r="H264">
        <v>0</v>
      </c>
      <c r="I264" s="16">
        <v>0</v>
      </c>
      <c r="J264">
        <v>25</v>
      </c>
      <c r="K264" s="16">
        <v>5.6899999999999999E-2</v>
      </c>
      <c r="M264" t="s">
        <v>271</v>
      </c>
      <c r="N264" t="str">
        <f t="shared" si="20"/>
        <v>T</v>
      </c>
      <c r="O264">
        <f t="shared" si="21"/>
        <v>16</v>
      </c>
      <c r="P264">
        <f t="shared" si="22"/>
        <v>990</v>
      </c>
      <c r="Q264">
        <f t="shared" si="23"/>
        <v>0</v>
      </c>
      <c r="R264">
        <f t="shared" si="24"/>
        <v>49</v>
      </c>
    </row>
    <row r="265" spans="1:18" x14ac:dyDescent="0.25">
      <c r="A265" t="s">
        <v>64</v>
      </c>
      <c r="B265" t="s">
        <v>55</v>
      </c>
      <c r="C265" t="s">
        <v>751</v>
      </c>
      <c r="D265" t="s">
        <v>208</v>
      </c>
      <c r="E265">
        <v>2</v>
      </c>
      <c r="F265">
        <v>0</v>
      </c>
      <c r="G265" s="16">
        <v>0</v>
      </c>
      <c r="H265">
        <v>0</v>
      </c>
      <c r="I265" s="16">
        <v>0</v>
      </c>
      <c r="J265">
        <v>15</v>
      </c>
      <c r="K265" s="16">
        <v>3.3799999999999997E-2</v>
      </c>
      <c r="M265" t="s">
        <v>64</v>
      </c>
    </row>
    <row r="266" spans="1:18" x14ac:dyDescent="0.25">
      <c r="A266" t="s">
        <v>381</v>
      </c>
      <c r="B266" t="s">
        <v>23</v>
      </c>
      <c r="C266" t="s">
        <v>552</v>
      </c>
      <c r="D266" t="s">
        <v>10</v>
      </c>
      <c r="E266">
        <v>11</v>
      </c>
      <c r="F266">
        <v>0</v>
      </c>
      <c r="G266" s="16">
        <v>0</v>
      </c>
      <c r="H266">
        <v>313</v>
      </c>
      <c r="I266" s="16">
        <v>0.29249999999999998</v>
      </c>
      <c r="J266">
        <v>88</v>
      </c>
      <c r="K266" s="16">
        <v>0.18329999999999999</v>
      </c>
      <c r="M266" t="s">
        <v>381</v>
      </c>
      <c r="N266" t="str">
        <f t="shared" si="20"/>
        <v>LB</v>
      </c>
      <c r="O266">
        <f t="shared" si="21"/>
        <v>16</v>
      </c>
      <c r="P266">
        <f t="shared" si="22"/>
        <v>0</v>
      </c>
      <c r="Q266">
        <f t="shared" si="23"/>
        <v>1048</v>
      </c>
      <c r="R266">
        <f t="shared" si="24"/>
        <v>78</v>
      </c>
    </row>
    <row r="267" spans="1:18" x14ac:dyDescent="0.25">
      <c r="A267" t="s">
        <v>328</v>
      </c>
      <c r="B267" t="s">
        <v>70</v>
      </c>
      <c r="C267" t="s">
        <v>552</v>
      </c>
      <c r="D267" t="s">
        <v>10</v>
      </c>
      <c r="E267">
        <v>3</v>
      </c>
      <c r="F267">
        <v>0</v>
      </c>
      <c r="G267" s="16">
        <v>0</v>
      </c>
      <c r="H267">
        <v>14</v>
      </c>
      <c r="I267" s="16">
        <v>1.3100000000000001E-2</v>
      </c>
      <c r="J267">
        <v>42</v>
      </c>
      <c r="K267" s="16">
        <v>8.9700000000000002E-2</v>
      </c>
      <c r="M267" t="s">
        <v>328</v>
      </c>
      <c r="N267" t="str">
        <f t="shared" si="20"/>
        <v>DT</v>
      </c>
      <c r="O267">
        <f t="shared" si="21"/>
        <v>13</v>
      </c>
      <c r="P267">
        <f t="shared" si="22"/>
        <v>0</v>
      </c>
      <c r="Q267">
        <f t="shared" si="23"/>
        <v>378</v>
      </c>
      <c r="R267">
        <f t="shared" si="24"/>
        <v>116</v>
      </c>
    </row>
    <row r="268" spans="1:18" x14ac:dyDescent="0.25">
      <c r="A268" t="s">
        <v>309</v>
      </c>
      <c r="B268" t="s">
        <v>10</v>
      </c>
      <c r="C268" t="s">
        <v>399</v>
      </c>
      <c r="D268" t="s">
        <v>70</v>
      </c>
      <c r="E268">
        <v>8</v>
      </c>
      <c r="F268">
        <v>0</v>
      </c>
      <c r="G268" s="16">
        <v>0</v>
      </c>
      <c r="H268">
        <v>68</v>
      </c>
      <c r="I268" s="16">
        <v>6.13E-2</v>
      </c>
      <c r="J268">
        <v>5</v>
      </c>
      <c r="K268" s="16">
        <v>1.0999999999999999E-2</v>
      </c>
      <c r="M268" t="s">
        <v>309</v>
      </c>
      <c r="N268" t="str">
        <f t="shared" si="20"/>
        <v>CB</v>
      </c>
      <c r="O268">
        <f t="shared" si="21"/>
        <v>7</v>
      </c>
      <c r="P268">
        <f t="shared" si="22"/>
        <v>0</v>
      </c>
      <c r="Q268">
        <f t="shared" si="23"/>
        <v>240</v>
      </c>
      <c r="R268">
        <f t="shared" si="24"/>
        <v>13</v>
      </c>
    </row>
    <row r="269" spans="1:18" x14ac:dyDescent="0.25">
      <c r="A269" t="s">
        <v>425</v>
      </c>
      <c r="B269" t="s">
        <v>16</v>
      </c>
      <c r="C269" t="s">
        <v>618</v>
      </c>
      <c r="D269" t="s">
        <v>16</v>
      </c>
      <c r="E269">
        <v>3</v>
      </c>
      <c r="F269">
        <v>77</v>
      </c>
      <c r="G269" s="16">
        <v>7.2300000000000003E-2</v>
      </c>
      <c r="H269">
        <v>0</v>
      </c>
      <c r="I269" s="16">
        <v>0</v>
      </c>
      <c r="J269">
        <v>0</v>
      </c>
      <c r="K269" s="16">
        <v>0</v>
      </c>
      <c r="M269" t="s">
        <v>425</v>
      </c>
      <c r="N269" t="str">
        <f t="shared" si="20"/>
        <v>RB</v>
      </c>
      <c r="O269">
        <f t="shared" si="21"/>
        <v>16</v>
      </c>
      <c r="P269">
        <f t="shared" si="22"/>
        <v>442</v>
      </c>
      <c r="Q269">
        <f t="shared" si="23"/>
        <v>0</v>
      </c>
      <c r="R269">
        <f t="shared" si="24"/>
        <v>1</v>
      </c>
    </row>
    <row r="270" spans="1:18" x14ac:dyDescent="0.25">
      <c r="A270" t="s">
        <v>71</v>
      </c>
      <c r="B270" t="s">
        <v>26</v>
      </c>
      <c r="C270" t="s">
        <v>618</v>
      </c>
      <c r="D270" t="s">
        <v>16</v>
      </c>
      <c r="E270">
        <v>5</v>
      </c>
      <c r="F270">
        <v>57</v>
      </c>
      <c r="G270" s="16">
        <v>5.4100000000000002E-2</v>
      </c>
      <c r="H270">
        <v>0</v>
      </c>
      <c r="I270" s="16">
        <v>0</v>
      </c>
      <c r="J270">
        <v>0</v>
      </c>
      <c r="K270" s="16">
        <v>0</v>
      </c>
      <c r="M270" t="s">
        <v>71</v>
      </c>
      <c r="N270" t="str">
        <f t="shared" si="20"/>
        <v>SS,S</v>
      </c>
      <c r="O270">
        <f t="shared" si="21"/>
        <v>11</v>
      </c>
      <c r="P270">
        <f t="shared" si="22"/>
        <v>0</v>
      </c>
      <c r="Q270">
        <f t="shared" si="23"/>
        <v>3</v>
      </c>
      <c r="R270">
        <f t="shared" si="24"/>
        <v>165</v>
      </c>
    </row>
    <row r="271" spans="1:18" x14ac:dyDescent="0.25">
      <c r="A271" t="s">
        <v>308</v>
      </c>
      <c r="B271" t="s">
        <v>98</v>
      </c>
      <c r="C271" t="s">
        <v>102</v>
      </c>
      <c r="D271" t="s">
        <v>10</v>
      </c>
      <c r="E271">
        <v>16</v>
      </c>
      <c r="F271">
        <v>0</v>
      </c>
      <c r="G271" s="16">
        <v>0</v>
      </c>
      <c r="H271">
        <v>1025</v>
      </c>
      <c r="I271" s="16">
        <v>0.97989999999999999</v>
      </c>
      <c r="J271">
        <v>68</v>
      </c>
      <c r="K271" s="16">
        <v>0.15279999999999999</v>
      </c>
      <c r="M271" t="s">
        <v>308</v>
      </c>
    </row>
    <row r="272" spans="1:18" x14ac:dyDescent="0.25">
      <c r="A272" t="s">
        <v>346</v>
      </c>
      <c r="B272" t="s">
        <v>2</v>
      </c>
      <c r="C272" t="s">
        <v>47</v>
      </c>
      <c r="D272" t="s">
        <v>201</v>
      </c>
      <c r="E272">
        <v>16</v>
      </c>
      <c r="F272">
        <v>1060</v>
      </c>
      <c r="G272" s="16">
        <v>0.97519999999999996</v>
      </c>
      <c r="H272">
        <v>0</v>
      </c>
      <c r="I272" s="16">
        <v>0</v>
      </c>
      <c r="J272">
        <v>0</v>
      </c>
      <c r="K272" s="16">
        <v>0</v>
      </c>
      <c r="M272" t="s">
        <v>346</v>
      </c>
    </row>
    <row r="273" spans="1:18" x14ac:dyDescent="0.25">
      <c r="A273" t="s">
        <v>113</v>
      </c>
      <c r="B273" t="s">
        <v>16</v>
      </c>
      <c r="C273" t="s">
        <v>92</v>
      </c>
      <c r="D273" t="s">
        <v>539</v>
      </c>
      <c r="E273">
        <v>4</v>
      </c>
      <c r="F273">
        <v>0</v>
      </c>
      <c r="G273" s="16">
        <v>0</v>
      </c>
      <c r="H273">
        <v>48</v>
      </c>
      <c r="I273" s="16">
        <v>4.4900000000000002E-2</v>
      </c>
      <c r="J273">
        <v>14</v>
      </c>
      <c r="K273" s="16">
        <v>2.9899999999999999E-2</v>
      </c>
      <c r="M273" t="s">
        <v>113</v>
      </c>
    </row>
    <row r="274" spans="1:18" x14ac:dyDescent="0.25">
      <c r="A274" t="s">
        <v>161</v>
      </c>
      <c r="B274" t="s">
        <v>16</v>
      </c>
      <c r="C274" t="s">
        <v>191</v>
      </c>
      <c r="D274" t="s">
        <v>2</v>
      </c>
      <c r="E274">
        <v>16</v>
      </c>
      <c r="F274">
        <v>270</v>
      </c>
      <c r="G274" s="16">
        <v>0.25469999999999998</v>
      </c>
      <c r="H274">
        <v>0</v>
      </c>
      <c r="I274" s="16">
        <v>0</v>
      </c>
      <c r="J274">
        <v>163</v>
      </c>
      <c r="K274" s="16">
        <v>0.36709999999999998</v>
      </c>
      <c r="M274" t="s">
        <v>161</v>
      </c>
    </row>
    <row r="275" spans="1:18" x14ac:dyDescent="0.25">
      <c r="A275" t="s">
        <v>239</v>
      </c>
      <c r="B275" t="s">
        <v>70</v>
      </c>
      <c r="C275" t="s">
        <v>194</v>
      </c>
      <c r="D275" t="s">
        <v>545</v>
      </c>
      <c r="E275">
        <v>16</v>
      </c>
      <c r="F275">
        <v>540</v>
      </c>
      <c r="G275" s="16">
        <v>0.50749999999999995</v>
      </c>
      <c r="H275">
        <v>1</v>
      </c>
      <c r="I275" s="16">
        <v>8.9999999999999998E-4</v>
      </c>
      <c r="J275">
        <v>71</v>
      </c>
      <c r="K275" s="16">
        <v>0.153</v>
      </c>
      <c r="M275" t="s">
        <v>239</v>
      </c>
      <c r="N275" t="str">
        <f t="shared" si="20"/>
        <v>DT</v>
      </c>
      <c r="O275">
        <f t="shared" si="21"/>
        <v>16</v>
      </c>
      <c r="P275">
        <f t="shared" si="22"/>
        <v>0</v>
      </c>
      <c r="Q275">
        <f t="shared" si="23"/>
        <v>630</v>
      </c>
      <c r="R275">
        <f t="shared" si="24"/>
        <v>0</v>
      </c>
    </row>
    <row r="276" spans="1:18" x14ac:dyDescent="0.25">
      <c r="A276" t="s">
        <v>250</v>
      </c>
      <c r="B276" t="s">
        <v>2</v>
      </c>
      <c r="C276" t="s">
        <v>213</v>
      </c>
      <c r="D276" t="s">
        <v>13</v>
      </c>
      <c r="E276">
        <v>16</v>
      </c>
      <c r="F276">
        <v>220</v>
      </c>
      <c r="G276" s="16">
        <v>0.2024</v>
      </c>
      <c r="H276">
        <v>0</v>
      </c>
      <c r="I276" s="16">
        <v>0</v>
      </c>
      <c r="J276">
        <v>215</v>
      </c>
      <c r="K276" s="16">
        <v>0.4864</v>
      </c>
      <c r="M276" t="s">
        <v>250</v>
      </c>
    </row>
    <row r="277" spans="1:18" x14ac:dyDescent="0.25">
      <c r="A277" t="s">
        <v>418</v>
      </c>
      <c r="B277" t="s">
        <v>10</v>
      </c>
      <c r="C277" t="s">
        <v>372</v>
      </c>
      <c r="D277" t="s">
        <v>540</v>
      </c>
      <c r="E277">
        <v>13</v>
      </c>
      <c r="F277">
        <v>0</v>
      </c>
      <c r="G277" s="16">
        <v>0</v>
      </c>
      <c r="H277">
        <v>771</v>
      </c>
      <c r="I277" s="16">
        <v>0.73709999999999998</v>
      </c>
      <c r="J277">
        <v>87</v>
      </c>
      <c r="K277" s="16">
        <v>0.19550000000000001</v>
      </c>
      <c r="M277" t="s">
        <v>418</v>
      </c>
    </row>
    <row r="278" spans="1:18" x14ac:dyDescent="0.25">
      <c r="A278" t="s">
        <v>367</v>
      </c>
      <c r="B278" t="s">
        <v>55</v>
      </c>
      <c r="C278" t="s">
        <v>630</v>
      </c>
      <c r="D278" t="s">
        <v>540</v>
      </c>
      <c r="E278">
        <v>2</v>
      </c>
      <c r="F278">
        <v>0</v>
      </c>
      <c r="G278" s="16">
        <v>0</v>
      </c>
      <c r="H278">
        <v>0</v>
      </c>
      <c r="I278" s="16">
        <v>0</v>
      </c>
      <c r="J278">
        <v>16</v>
      </c>
      <c r="K278" s="16">
        <v>3.5700000000000003E-2</v>
      </c>
      <c r="M278" t="s">
        <v>367</v>
      </c>
      <c r="N278" t="str">
        <f t="shared" si="20"/>
        <v>QB</v>
      </c>
      <c r="O278">
        <f t="shared" si="21"/>
        <v>3</v>
      </c>
      <c r="P278">
        <f t="shared" si="22"/>
        <v>146</v>
      </c>
      <c r="Q278">
        <f t="shared" si="23"/>
        <v>0</v>
      </c>
      <c r="R278">
        <f t="shared" si="24"/>
        <v>0</v>
      </c>
    </row>
    <row r="279" spans="1:18" x14ac:dyDescent="0.25">
      <c r="A279" t="s">
        <v>407</v>
      </c>
      <c r="B279" t="s">
        <v>49</v>
      </c>
      <c r="C279" t="s">
        <v>630</v>
      </c>
      <c r="D279" t="s">
        <v>540</v>
      </c>
      <c r="E279">
        <v>5</v>
      </c>
      <c r="F279">
        <v>0</v>
      </c>
      <c r="G279" s="16">
        <v>0</v>
      </c>
      <c r="H279">
        <v>0</v>
      </c>
      <c r="I279" s="16">
        <v>0</v>
      </c>
      <c r="J279">
        <v>65</v>
      </c>
      <c r="K279" s="16">
        <v>0.1363</v>
      </c>
      <c r="M279" t="s">
        <v>407</v>
      </c>
      <c r="N279" t="str">
        <f t="shared" si="20"/>
        <v>G</v>
      </c>
      <c r="O279">
        <f t="shared" si="21"/>
        <v>16</v>
      </c>
      <c r="P279">
        <f t="shared" si="22"/>
        <v>1099</v>
      </c>
      <c r="Q279">
        <f t="shared" si="23"/>
        <v>0</v>
      </c>
      <c r="R279">
        <f t="shared" si="24"/>
        <v>72</v>
      </c>
    </row>
    <row r="280" spans="1:18" x14ac:dyDescent="0.25">
      <c r="A280" t="s">
        <v>94</v>
      </c>
      <c r="B280" t="s">
        <v>10</v>
      </c>
      <c r="C280" t="s">
        <v>421</v>
      </c>
      <c r="D280" t="s">
        <v>2</v>
      </c>
      <c r="E280">
        <v>8</v>
      </c>
      <c r="F280">
        <v>381</v>
      </c>
      <c r="G280" s="16">
        <v>0.35809999999999997</v>
      </c>
      <c r="H280">
        <v>0</v>
      </c>
      <c r="I280" s="16">
        <v>0</v>
      </c>
      <c r="J280">
        <v>0</v>
      </c>
      <c r="K280" s="16">
        <v>0</v>
      </c>
      <c r="M280" t="s">
        <v>94</v>
      </c>
    </row>
    <row r="281" spans="1:18" x14ac:dyDescent="0.25">
      <c r="A281" t="s">
        <v>393</v>
      </c>
      <c r="B281" t="s">
        <v>201</v>
      </c>
      <c r="C281" t="s">
        <v>685</v>
      </c>
      <c r="D281" t="s">
        <v>70</v>
      </c>
      <c r="E281">
        <v>4</v>
      </c>
      <c r="F281">
        <v>0</v>
      </c>
      <c r="G281" s="16">
        <v>0</v>
      </c>
      <c r="H281">
        <v>93</v>
      </c>
      <c r="I281" s="16">
        <v>8.6099999999999996E-2</v>
      </c>
      <c r="J281">
        <v>4</v>
      </c>
      <c r="K281" s="16">
        <v>9.1000000000000004E-3</v>
      </c>
      <c r="M281" t="s">
        <v>393</v>
      </c>
      <c r="N281" t="str">
        <f t="shared" si="20"/>
        <v>C</v>
      </c>
      <c r="O281">
        <f t="shared" si="21"/>
        <v>12</v>
      </c>
      <c r="P281">
        <f t="shared" si="22"/>
        <v>766</v>
      </c>
      <c r="Q281">
        <f t="shared" si="23"/>
        <v>0</v>
      </c>
      <c r="R281">
        <f t="shared" si="24"/>
        <v>49</v>
      </c>
    </row>
    <row r="282" spans="1:18" x14ac:dyDescent="0.25">
      <c r="A282" t="s">
        <v>56</v>
      </c>
      <c r="B282" t="s">
        <v>26</v>
      </c>
      <c r="C282" t="s">
        <v>685</v>
      </c>
      <c r="D282" t="s">
        <v>70</v>
      </c>
      <c r="E282">
        <v>6</v>
      </c>
      <c r="F282">
        <v>0</v>
      </c>
      <c r="G282" s="16">
        <v>0</v>
      </c>
      <c r="H282">
        <v>67</v>
      </c>
      <c r="I282" s="16">
        <v>6.3100000000000003E-2</v>
      </c>
      <c r="J282">
        <v>4</v>
      </c>
      <c r="K282" s="16">
        <v>9.1000000000000004E-3</v>
      </c>
      <c r="M282" t="s">
        <v>56</v>
      </c>
      <c r="N282" t="str">
        <f t="shared" si="20"/>
        <v>FS</v>
      </c>
      <c r="O282">
        <f t="shared" si="21"/>
        <v>15</v>
      </c>
      <c r="P282">
        <f t="shared" si="22"/>
        <v>0</v>
      </c>
      <c r="Q282">
        <f t="shared" si="23"/>
        <v>841</v>
      </c>
      <c r="R282">
        <f t="shared" si="24"/>
        <v>140</v>
      </c>
    </row>
    <row r="283" spans="1:18" x14ac:dyDescent="0.25">
      <c r="A283" t="s">
        <v>295</v>
      </c>
      <c r="B283" t="s">
        <v>16</v>
      </c>
      <c r="C283" t="s">
        <v>209</v>
      </c>
      <c r="D283" t="s">
        <v>542</v>
      </c>
      <c r="E283">
        <v>1</v>
      </c>
      <c r="F283">
        <v>34</v>
      </c>
      <c r="G283" s="16">
        <v>3.2000000000000001E-2</v>
      </c>
      <c r="H283">
        <v>0</v>
      </c>
      <c r="I283" s="16">
        <v>0</v>
      </c>
      <c r="J283">
        <v>4</v>
      </c>
      <c r="K283" s="16">
        <v>8.6E-3</v>
      </c>
      <c r="M283" t="s">
        <v>295</v>
      </c>
    </row>
    <row r="284" spans="1:18" x14ac:dyDescent="0.25">
      <c r="A284" t="s">
        <v>320</v>
      </c>
      <c r="B284" t="s">
        <v>98</v>
      </c>
      <c r="C284" t="s">
        <v>386</v>
      </c>
      <c r="D284" t="s">
        <v>539</v>
      </c>
      <c r="E284">
        <v>16</v>
      </c>
      <c r="F284">
        <v>0</v>
      </c>
      <c r="G284" s="16">
        <v>0</v>
      </c>
      <c r="H284">
        <v>551</v>
      </c>
      <c r="I284" s="16">
        <v>0.53239999999999998</v>
      </c>
      <c r="J284">
        <v>117</v>
      </c>
      <c r="K284" s="16">
        <v>0.2727</v>
      </c>
      <c r="M284" t="s">
        <v>320</v>
      </c>
      <c r="N284" t="str">
        <f t="shared" si="20"/>
        <v>LB</v>
      </c>
      <c r="O284">
        <f t="shared" si="21"/>
        <v>16</v>
      </c>
      <c r="P284">
        <f t="shared" si="22"/>
        <v>0</v>
      </c>
      <c r="Q284">
        <f t="shared" si="23"/>
        <v>674</v>
      </c>
      <c r="R284">
        <f t="shared" si="24"/>
        <v>153</v>
      </c>
    </row>
    <row r="285" spans="1:18" x14ac:dyDescent="0.25">
      <c r="A285" t="s">
        <v>349</v>
      </c>
      <c r="B285" t="s">
        <v>23</v>
      </c>
      <c r="C285" t="s">
        <v>748</v>
      </c>
      <c r="D285" t="s">
        <v>7</v>
      </c>
      <c r="E285">
        <v>3</v>
      </c>
      <c r="F285">
        <v>0</v>
      </c>
      <c r="G285" s="16">
        <v>0</v>
      </c>
      <c r="H285">
        <v>1</v>
      </c>
      <c r="I285" s="16">
        <v>8.9999999999999998E-4</v>
      </c>
      <c r="J285">
        <v>69</v>
      </c>
      <c r="K285" s="16">
        <v>0.14710000000000001</v>
      </c>
      <c r="M285" t="s">
        <v>349</v>
      </c>
      <c r="N285" t="str">
        <f t="shared" si="20"/>
        <v>LB</v>
      </c>
      <c r="O285">
        <f t="shared" si="21"/>
        <v>2</v>
      </c>
      <c r="P285">
        <f t="shared" si="22"/>
        <v>0</v>
      </c>
      <c r="Q285">
        <f t="shared" si="23"/>
        <v>0</v>
      </c>
      <c r="R285">
        <f t="shared" si="24"/>
        <v>25</v>
      </c>
    </row>
    <row r="286" spans="1:18" x14ac:dyDescent="0.25">
      <c r="A286" t="s">
        <v>85</v>
      </c>
      <c r="B286" t="s">
        <v>2</v>
      </c>
      <c r="C286" t="s">
        <v>748</v>
      </c>
      <c r="D286" t="s">
        <v>7</v>
      </c>
      <c r="E286">
        <v>7</v>
      </c>
      <c r="F286">
        <v>0</v>
      </c>
      <c r="G286" s="16">
        <v>0</v>
      </c>
      <c r="H286">
        <v>0</v>
      </c>
      <c r="I286" s="16">
        <v>0</v>
      </c>
      <c r="J286">
        <v>130</v>
      </c>
      <c r="K286" s="16">
        <v>0.27250000000000002</v>
      </c>
      <c r="M286" t="s">
        <v>85</v>
      </c>
      <c r="N286" t="str">
        <f t="shared" si="20"/>
        <v>TE</v>
      </c>
      <c r="O286">
        <f t="shared" si="21"/>
        <v>15</v>
      </c>
      <c r="P286">
        <f t="shared" si="22"/>
        <v>328</v>
      </c>
      <c r="Q286">
        <f t="shared" si="23"/>
        <v>0</v>
      </c>
      <c r="R286">
        <f t="shared" si="24"/>
        <v>274</v>
      </c>
    </row>
    <row r="287" spans="1:18" x14ac:dyDescent="0.25">
      <c r="A287" t="s">
        <v>324</v>
      </c>
      <c r="B287" t="s">
        <v>13</v>
      </c>
      <c r="C287" t="s">
        <v>703</v>
      </c>
      <c r="D287" t="s">
        <v>540</v>
      </c>
      <c r="E287">
        <v>4</v>
      </c>
      <c r="F287">
        <v>0</v>
      </c>
      <c r="G287" s="16">
        <v>0</v>
      </c>
      <c r="H287">
        <v>242</v>
      </c>
      <c r="I287" s="16">
        <v>0.22509999999999999</v>
      </c>
      <c r="J287">
        <v>20</v>
      </c>
      <c r="K287" s="16">
        <v>4.1799999999999997E-2</v>
      </c>
      <c r="M287" t="s">
        <v>324</v>
      </c>
      <c r="N287" t="str">
        <f t="shared" si="20"/>
        <v>TE</v>
      </c>
      <c r="O287">
        <f t="shared" si="21"/>
        <v>3</v>
      </c>
      <c r="P287">
        <f t="shared" si="22"/>
        <v>62</v>
      </c>
      <c r="Q287">
        <f t="shared" si="23"/>
        <v>0</v>
      </c>
      <c r="R287">
        <f t="shared" si="24"/>
        <v>68</v>
      </c>
    </row>
    <row r="288" spans="1:18" x14ac:dyDescent="0.25">
      <c r="A288" t="s">
        <v>176</v>
      </c>
      <c r="B288" t="s">
        <v>16</v>
      </c>
      <c r="C288" t="s">
        <v>703</v>
      </c>
      <c r="D288" t="s">
        <v>540</v>
      </c>
      <c r="E288">
        <v>4</v>
      </c>
      <c r="F288">
        <v>0</v>
      </c>
      <c r="G288" s="16">
        <v>0</v>
      </c>
      <c r="H288">
        <v>170</v>
      </c>
      <c r="I288" s="16">
        <v>0.158</v>
      </c>
      <c r="J288">
        <v>13</v>
      </c>
      <c r="K288" s="16">
        <v>2.7900000000000001E-2</v>
      </c>
      <c r="M288" t="s">
        <v>176</v>
      </c>
    </row>
    <row r="289" spans="1:18" x14ac:dyDescent="0.25">
      <c r="A289" t="s">
        <v>262</v>
      </c>
      <c r="B289" t="s">
        <v>201</v>
      </c>
      <c r="C289" t="s">
        <v>404</v>
      </c>
      <c r="D289" t="s">
        <v>98</v>
      </c>
      <c r="E289">
        <v>14</v>
      </c>
      <c r="F289">
        <v>0</v>
      </c>
      <c r="G289" s="16">
        <v>0</v>
      </c>
      <c r="H289">
        <v>764</v>
      </c>
      <c r="I289" s="16">
        <v>0.73040000000000005</v>
      </c>
      <c r="J289">
        <v>97</v>
      </c>
      <c r="K289" s="16">
        <v>0.218</v>
      </c>
      <c r="M289" t="s">
        <v>262</v>
      </c>
      <c r="N289" t="str">
        <f t="shared" si="20"/>
        <v>G</v>
      </c>
      <c r="O289">
        <f t="shared" si="21"/>
        <v>9</v>
      </c>
      <c r="P289">
        <f t="shared" si="22"/>
        <v>357</v>
      </c>
      <c r="Q289">
        <f t="shared" si="23"/>
        <v>0</v>
      </c>
      <c r="R289">
        <f t="shared" si="24"/>
        <v>48</v>
      </c>
    </row>
    <row r="290" spans="1:18" x14ac:dyDescent="0.25">
      <c r="A290" t="s">
        <v>384</v>
      </c>
      <c r="B290" t="s">
        <v>23</v>
      </c>
      <c r="C290" t="s">
        <v>660</v>
      </c>
      <c r="D290" t="s">
        <v>10</v>
      </c>
      <c r="E290">
        <v>5</v>
      </c>
      <c r="F290">
        <v>0</v>
      </c>
      <c r="G290" s="16">
        <v>0</v>
      </c>
      <c r="H290">
        <v>218</v>
      </c>
      <c r="I290" s="16">
        <v>0.20369999999999999</v>
      </c>
      <c r="J290">
        <v>60</v>
      </c>
      <c r="K290" s="16">
        <v>0.12820000000000001</v>
      </c>
      <c r="M290" t="s">
        <v>384</v>
      </c>
    </row>
    <row r="291" spans="1:18" x14ac:dyDescent="0.25">
      <c r="A291" t="s">
        <v>199</v>
      </c>
      <c r="B291" t="s">
        <v>10</v>
      </c>
      <c r="C291" t="s">
        <v>660</v>
      </c>
      <c r="D291" t="s">
        <v>10</v>
      </c>
      <c r="E291">
        <v>1</v>
      </c>
      <c r="F291">
        <v>0</v>
      </c>
      <c r="G291" s="16">
        <v>0</v>
      </c>
      <c r="H291">
        <v>1</v>
      </c>
      <c r="I291" s="16">
        <v>8.9999999999999998E-4</v>
      </c>
      <c r="J291">
        <v>12</v>
      </c>
      <c r="K291" s="16">
        <v>2.6700000000000002E-2</v>
      </c>
      <c r="M291" t="s">
        <v>199</v>
      </c>
    </row>
    <row r="292" spans="1:18" x14ac:dyDescent="0.25">
      <c r="A292" t="s">
        <v>391</v>
      </c>
      <c r="B292" t="s">
        <v>7</v>
      </c>
      <c r="C292" t="s">
        <v>704</v>
      </c>
      <c r="D292" t="s">
        <v>540</v>
      </c>
      <c r="E292">
        <v>3</v>
      </c>
      <c r="F292">
        <v>0</v>
      </c>
      <c r="G292" s="16">
        <v>0</v>
      </c>
      <c r="H292">
        <v>0</v>
      </c>
      <c r="I292" s="16">
        <v>0</v>
      </c>
      <c r="J292">
        <v>59</v>
      </c>
      <c r="K292" s="16">
        <v>0.1326</v>
      </c>
      <c r="M292" t="s">
        <v>391</v>
      </c>
      <c r="N292" t="str">
        <f t="shared" si="20"/>
        <v>SS</v>
      </c>
      <c r="O292">
        <f t="shared" si="21"/>
        <v>6</v>
      </c>
      <c r="P292">
        <f t="shared" si="22"/>
        <v>0</v>
      </c>
      <c r="Q292">
        <f t="shared" si="23"/>
        <v>16</v>
      </c>
      <c r="R292">
        <f t="shared" si="24"/>
        <v>131</v>
      </c>
    </row>
    <row r="293" spans="1:18" x14ac:dyDescent="0.25">
      <c r="A293" t="s">
        <v>336</v>
      </c>
      <c r="B293" t="s">
        <v>2</v>
      </c>
      <c r="C293" t="s">
        <v>704</v>
      </c>
      <c r="D293" t="s">
        <v>16</v>
      </c>
      <c r="E293">
        <v>13</v>
      </c>
      <c r="F293">
        <v>17</v>
      </c>
      <c r="G293" s="16">
        <v>1.52E-2</v>
      </c>
      <c r="H293">
        <v>0</v>
      </c>
      <c r="I293" s="16">
        <v>0</v>
      </c>
      <c r="J293">
        <v>241</v>
      </c>
      <c r="K293" s="16">
        <v>0.50949999999999995</v>
      </c>
      <c r="M293" t="s">
        <v>336</v>
      </c>
    </row>
    <row r="294" spans="1:18" x14ac:dyDescent="0.25">
      <c r="A294" t="s">
        <v>244</v>
      </c>
      <c r="B294" t="s">
        <v>45</v>
      </c>
      <c r="C294" t="s">
        <v>202</v>
      </c>
      <c r="D294" t="s">
        <v>70</v>
      </c>
      <c r="E294">
        <v>1</v>
      </c>
      <c r="F294">
        <v>0</v>
      </c>
      <c r="G294" s="16">
        <v>0</v>
      </c>
      <c r="H294">
        <v>20</v>
      </c>
      <c r="I294" s="16">
        <v>1.7399999999999999E-2</v>
      </c>
      <c r="J294">
        <v>5</v>
      </c>
      <c r="K294" s="16">
        <v>1.01E-2</v>
      </c>
      <c r="M294" t="s">
        <v>244</v>
      </c>
      <c r="N294" t="str">
        <f t="shared" si="20"/>
        <v>T</v>
      </c>
      <c r="O294">
        <f t="shared" si="21"/>
        <v>16</v>
      </c>
      <c r="P294">
        <f t="shared" si="22"/>
        <v>657</v>
      </c>
      <c r="Q294">
        <f t="shared" si="23"/>
        <v>0</v>
      </c>
      <c r="R294">
        <f t="shared" si="24"/>
        <v>70</v>
      </c>
    </row>
    <row r="295" spans="1:18" x14ac:dyDescent="0.25">
      <c r="A295" t="s">
        <v>357</v>
      </c>
      <c r="B295" t="s">
        <v>201</v>
      </c>
      <c r="C295" t="s">
        <v>271</v>
      </c>
      <c r="D295" t="s">
        <v>542</v>
      </c>
      <c r="E295">
        <v>16</v>
      </c>
      <c r="F295">
        <v>990</v>
      </c>
      <c r="G295" s="16">
        <v>0.93049999999999999</v>
      </c>
      <c r="H295">
        <v>0</v>
      </c>
      <c r="I295" s="16">
        <v>0</v>
      </c>
      <c r="J295">
        <v>49</v>
      </c>
      <c r="K295" s="16">
        <v>0.1065</v>
      </c>
      <c r="M295" t="s">
        <v>357</v>
      </c>
      <c r="N295" t="str">
        <f t="shared" si="20"/>
        <v>C</v>
      </c>
      <c r="O295">
        <f t="shared" si="21"/>
        <v>16</v>
      </c>
      <c r="P295">
        <f t="shared" si="22"/>
        <v>1047</v>
      </c>
      <c r="Q295">
        <f t="shared" si="23"/>
        <v>0</v>
      </c>
      <c r="R295">
        <f t="shared" si="24"/>
        <v>16</v>
      </c>
    </row>
    <row r="296" spans="1:18" x14ac:dyDescent="0.25">
      <c r="A296" t="s">
        <v>96</v>
      </c>
      <c r="B296" t="s">
        <v>98</v>
      </c>
      <c r="C296" t="s">
        <v>381</v>
      </c>
      <c r="D296" t="s">
        <v>540</v>
      </c>
      <c r="E296">
        <v>16</v>
      </c>
      <c r="F296">
        <v>0</v>
      </c>
      <c r="G296" s="16">
        <v>0</v>
      </c>
      <c r="H296">
        <v>1048</v>
      </c>
      <c r="I296" s="16">
        <v>0.97399999999999998</v>
      </c>
      <c r="J296">
        <v>78</v>
      </c>
      <c r="K296" s="16">
        <v>0.16020000000000001</v>
      </c>
      <c r="M296" t="s">
        <v>96</v>
      </c>
      <c r="N296" t="str">
        <f t="shared" si="20"/>
        <v>DE</v>
      </c>
      <c r="O296">
        <f t="shared" si="21"/>
        <v>16</v>
      </c>
      <c r="P296">
        <f t="shared" si="22"/>
        <v>0</v>
      </c>
      <c r="Q296">
        <f t="shared" si="23"/>
        <v>372</v>
      </c>
      <c r="R296">
        <f t="shared" si="24"/>
        <v>29</v>
      </c>
    </row>
    <row r="297" spans="1:18" x14ac:dyDescent="0.25">
      <c r="A297" t="s">
        <v>392</v>
      </c>
      <c r="B297" t="s">
        <v>70</v>
      </c>
      <c r="C297" t="s">
        <v>328</v>
      </c>
      <c r="D297" t="s">
        <v>70</v>
      </c>
      <c r="E297">
        <v>13</v>
      </c>
      <c r="F297">
        <v>0</v>
      </c>
      <c r="G297" s="16">
        <v>0</v>
      </c>
      <c r="H297">
        <v>378</v>
      </c>
      <c r="I297" s="16">
        <v>0.3533</v>
      </c>
      <c r="J297">
        <v>116</v>
      </c>
      <c r="K297" s="16">
        <v>0.24790000000000001</v>
      </c>
      <c r="M297" t="s">
        <v>392</v>
      </c>
      <c r="N297" t="str">
        <f t="shared" si="20"/>
        <v>NT,DT</v>
      </c>
      <c r="O297">
        <f t="shared" si="21"/>
        <v>8</v>
      </c>
      <c r="P297">
        <f t="shared" si="22"/>
        <v>0</v>
      </c>
      <c r="Q297">
        <f t="shared" si="23"/>
        <v>173</v>
      </c>
      <c r="R297">
        <f t="shared" si="24"/>
        <v>71</v>
      </c>
    </row>
    <row r="298" spans="1:18" x14ac:dyDescent="0.25">
      <c r="A298" t="s">
        <v>382</v>
      </c>
      <c r="B298" t="s">
        <v>2</v>
      </c>
      <c r="C298" t="s">
        <v>309</v>
      </c>
      <c r="D298" t="s">
        <v>10</v>
      </c>
      <c r="E298">
        <v>7</v>
      </c>
      <c r="F298">
        <v>0</v>
      </c>
      <c r="G298" s="16">
        <v>0</v>
      </c>
      <c r="H298">
        <v>240</v>
      </c>
      <c r="I298" s="16">
        <v>0.2152</v>
      </c>
      <c r="J298">
        <v>13</v>
      </c>
      <c r="K298" s="16">
        <v>2.9000000000000001E-2</v>
      </c>
      <c r="M298" t="s">
        <v>382</v>
      </c>
      <c r="N298" t="str">
        <f t="shared" si="20"/>
        <v>WR</v>
      </c>
      <c r="O298">
        <f t="shared" si="21"/>
        <v>15</v>
      </c>
      <c r="P298">
        <f t="shared" si="22"/>
        <v>743</v>
      </c>
      <c r="Q298">
        <f t="shared" si="23"/>
        <v>0</v>
      </c>
      <c r="R298">
        <f t="shared" si="24"/>
        <v>15</v>
      </c>
    </row>
    <row r="299" spans="1:18" x14ac:dyDescent="0.25">
      <c r="A299" t="s">
        <v>193</v>
      </c>
      <c r="B299" t="s">
        <v>13</v>
      </c>
      <c r="C299" t="s">
        <v>425</v>
      </c>
      <c r="D299" t="s">
        <v>16</v>
      </c>
      <c r="E299">
        <v>16</v>
      </c>
      <c r="F299">
        <v>442</v>
      </c>
      <c r="G299" s="16">
        <v>0.38979999999999998</v>
      </c>
      <c r="H299">
        <v>0</v>
      </c>
      <c r="I299" s="16">
        <v>0</v>
      </c>
      <c r="J299">
        <v>1</v>
      </c>
      <c r="K299" s="16">
        <v>2.2000000000000001E-3</v>
      </c>
      <c r="M299" t="s">
        <v>193</v>
      </c>
      <c r="N299" t="str">
        <f t="shared" si="20"/>
        <v>TE</v>
      </c>
      <c r="O299">
        <f t="shared" si="21"/>
        <v>13</v>
      </c>
      <c r="P299">
        <f t="shared" si="22"/>
        <v>197</v>
      </c>
      <c r="Q299">
        <f t="shared" si="23"/>
        <v>0</v>
      </c>
      <c r="R299">
        <f t="shared" si="24"/>
        <v>67</v>
      </c>
    </row>
    <row r="300" spans="1:18" x14ac:dyDescent="0.25">
      <c r="A300" t="s">
        <v>390</v>
      </c>
      <c r="B300" t="s">
        <v>49</v>
      </c>
      <c r="C300" t="s">
        <v>71</v>
      </c>
      <c r="D300" t="s">
        <v>776</v>
      </c>
      <c r="E300">
        <v>11</v>
      </c>
      <c r="F300">
        <v>0</v>
      </c>
      <c r="G300" s="16">
        <v>0</v>
      </c>
      <c r="H300">
        <v>3</v>
      </c>
      <c r="I300" s="16">
        <v>2.8999999999999998E-3</v>
      </c>
      <c r="J300">
        <v>165</v>
      </c>
      <c r="K300" s="16">
        <v>0.37590000000000001</v>
      </c>
      <c r="M300" t="s">
        <v>390</v>
      </c>
      <c r="N300" t="str">
        <f t="shared" si="20"/>
        <v>G</v>
      </c>
      <c r="O300">
        <f t="shared" si="21"/>
        <v>16</v>
      </c>
      <c r="P300">
        <f t="shared" si="22"/>
        <v>1055</v>
      </c>
      <c r="Q300">
        <f t="shared" si="23"/>
        <v>0</v>
      </c>
      <c r="R300">
        <f t="shared" si="24"/>
        <v>18</v>
      </c>
    </row>
    <row r="301" spans="1:18" x14ac:dyDescent="0.25">
      <c r="A301" t="s">
        <v>375</v>
      </c>
      <c r="B301" t="s">
        <v>31</v>
      </c>
      <c r="C301" t="s">
        <v>239</v>
      </c>
      <c r="D301" t="s">
        <v>70</v>
      </c>
      <c r="E301">
        <v>16</v>
      </c>
      <c r="F301">
        <v>0</v>
      </c>
      <c r="G301" s="16">
        <v>0</v>
      </c>
      <c r="H301">
        <v>630</v>
      </c>
      <c r="I301" s="16">
        <v>0.60170000000000001</v>
      </c>
      <c r="J301">
        <v>0</v>
      </c>
      <c r="K301" s="16">
        <v>0</v>
      </c>
      <c r="M301" t="s">
        <v>375</v>
      </c>
    </row>
    <row r="302" spans="1:18" x14ac:dyDescent="0.25">
      <c r="A302" t="s">
        <v>174</v>
      </c>
      <c r="B302" t="s">
        <v>49</v>
      </c>
      <c r="C302" t="s">
        <v>367</v>
      </c>
      <c r="D302" t="s">
        <v>55</v>
      </c>
      <c r="E302">
        <v>3</v>
      </c>
      <c r="F302">
        <v>146</v>
      </c>
      <c r="G302" s="16">
        <v>0.13009999999999999</v>
      </c>
      <c r="H302">
        <v>0</v>
      </c>
      <c r="I302" s="16">
        <v>0</v>
      </c>
      <c r="J302">
        <v>0</v>
      </c>
      <c r="K302" s="16">
        <v>0</v>
      </c>
      <c r="M302" t="s">
        <v>174</v>
      </c>
      <c r="N302" t="str">
        <f t="shared" si="20"/>
        <v>G</v>
      </c>
      <c r="O302">
        <f t="shared" si="21"/>
        <v>16</v>
      </c>
      <c r="P302">
        <f t="shared" si="22"/>
        <v>801</v>
      </c>
      <c r="Q302">
        <f t="shared" si="23"/>
        <v>0</v>
      </c>
      <c r="R302">
        <f t="shared" si="24"/>
        <v>75</v>
      </c>
    </row>
    <row r="303" spans="1:18" x14ac:dyDescent="0.25">
      <c r="A303" t="s">
        <v>306</v>
      </c>
      <c r="B303" t="s">
        <v>55</v>
      </c>
      <c r="C303" t="s">
        <v>407</v>
      </c>
      <c r="D303" t="s">
        <v>545</v>
      </c>
      <c r="E303">
        <v>16</v>
      </c>
      <c r="F303">
        <v>1099</v>
      </c>
      <c r="G303" s="16">
        <v>0.99099999999999999</v>
      </c>
      <c r="H303">
        <v>0</v>
      </c>
      <c r="I303" s="16">
        <v>0</v>
      </c>
      <c r="J303">
        <v>72</v>
      </c>
      <c r="K303" s="16">
        <v>0.15</v>
      </c>
      <c r="M303" t="s">
        <v>306</v>
      </c>
    </row>
    <row r="304" spans="1:18" x14ac:dyDescent="0.25">
      <c r="A304" t="s">
        <v>312</v>
      </c>
      <c r="B304" t="s">
        <v>98</v>
      </c>
      <c r="C304" t="s">
        <v>393</v>
      </c>
      <c r="D304" t="s">
        <v>201</v>
      </c>
      <c r="E304">
        <v>12</v>
      </c>
      <c r="F304">
        <v>766</v>
      </c>
      <c r="G304" s="16">
        <v>0.73870000000000002</v>
      </c>
      <c r="H304">
        <v>0</v>
      </c>
      <c r="I304" s="16">
        <v>0</v>
      </c>
      <c r="J304">
        <v>49</v>
      </c>
      <c r="K304" s="16">
        <v>0.1178</v>
      </c>
      <c r="M304" t="s">
        <v>312</v>
      </c>
      <c r="N304" t="str">
        <f t="shared" si="20"/>
        <v>DE</v>
      </c>
      <c r="O304">
        <f t="shared" si="21"/>
        <v>1</v>
      </c>
      <c r="P304">
        <f t="shared" si="22"/>
        <v>0</v>
      </c>
      <c r="Q304">
        <f t="shared" si="23"/>
        <v>10</v>
      </c>
      <c r="R304">
        <f t="shared" si="24"/>
        <v>0</v>
      </c>
    </row>
    <row r="305" spans="1:18" x14ac:dyDescent="0.25">
      <c r="A305" t="s">
        <v>256</v>
      </c>
      <c r="B305" t="s">
        <v>70</v>
      </c>
      <c r="C305" t="s">
        <v>56</v>
      </c>
      <c r="D305" t="s">
        <v>26</v>
      </c>
      <c r="E305">
        <v>15</v>
      </c>
      <c r="F305">
        <v>0</v>
      </c>
      <c r="G305" s="16">
        <v>0</v>
      </c>
      <c r="H305">
        <v>841</v>
      </c>
      <c r="I305" s="16">
        <v>0.78600000000000003</v>
      </c>
      <c r="J305">
        <v>140</v>
      </c>
      <c r="K305" s="16">
        <v>0.29170000000000001</v>
      </c>
      <c r="M305" t="s">
        <v>256</v>
      </c>
    </row>
    <row r="306" spans="1:18" x14ac:dyDescent="0.25">
      <c r="A306" t="s">
        <v>294</v>
      </c>
      <c r="B306" t="s">
        <v>45</v>
      </c>
      <c r="C306" t="s">
        <v>320</v>
      </c>
      <c r="D306" t="s">
        <v>540</v>
      </c>
      <c r="E306">
        <v>16</v>
      </c>
      <c r="F306">
        <v>0</v>
      </c>
      <c r="G306" s="16">
        <v>0</v>
      </c>
      <c r="H306">
        <v>674</v>
      </c>
      <c r="I306" s="16">
        <v>0.61380000000000001</v>
      </c>
      <c r="J306">
        <v>153</v>
      </c>
      <c r="K306" s="16">
        <v>0.34460000000000002</v>
      </c>
      <c r="M306" t="s">
        <v>294</v>
      </c>
      <c r="N306" t="str">
        <f t="shared" si="20"/>
        <v>G</v>
      </c>
      <c r="O306">
        <f t="shared" si="21"/>
        <v>16</v>
      </c>
      <c r="P306">
        <f t="shared" si="22"/>
        <v>1058</v>
      </c>
      <c r="Q306">
        <f t="shared" si="23"/>
        <v>0</v>
      </c>
      <c r="R306">
        <f t="shared" si="24"/>
        <v>79</v>
      </c>
    </row>
    <row r="307" spans="1:18" x14ac:dyDescent="0.25">
      <c r="C307" t="s">
        <v>349</v>
      </c>
      <c r="D307" t="s">
        <v>540</v>
      </c>
      <c r="E307">
        <v>2</v>
      </c>
      <c r="F307">
        <v>0</v>
      </c>
      <c r="G307" s="16">
        <v>0</v>
      </c>
      <c r="H307">
        <v>0</v>
      </c>
      <c r="I307" s="16">
        <v>0</v>
      </c>
      <c r="J307">
        <v>25</v>
      </c>
      <c r="K307" s="16">
        <v>5.3800000000000001E-2</v>
      </c>
    </row>
    <row r="308" spans="1:18" x14ac:dyDescent="0.25">
      <c r="C308" t="s">
        <v>85</v>
      </c>
      <c r="D308" t="s">
        <v>13</v>
      </c>
      <c r="E308">
        <v>15</v>
      </c>
      <c r="F308">
        <v>328</v>
      </c>
      <c r="G308" s="16">
        <v>0.28999999999999998</v>
      </c>
      <c r="H308">
        <v>0</v>
      </c>
      <c r="I308" s="16">
        <v>0</v>
      </c>
      <c r="J308">
        <v>274</v>
      </c>
      <c r="K308" s="16">
        <v>0.62409999999999999</v>
      </c>
    </row>
    <row r="309" spans="1:18" x14ac:dyDescent="0.25">
      <c r="C309" t="s">
        <v>324</v>
      </c>
      <c r="D309" t="s">
        <v>13</v>
      </c>
      <c r="E309">
        <v>3</v>
      </c>
      <c r="F309">
        <v>62</v>
      </c>
      <c r="G309" s="16">
        <v>5.3900000000000003E-2</v>
      </c>
      <c r="H309">
        <v>0</v>
      </c>
      <c r="I309" s="16">
        <v>0</v>
      </c>
      <c r="J309">
        <v>68</v>
      </c>
      <c r="K309" s="16">
        <v>0.14230000000000001</v>
      </c>
    </row>
    <row r="310" spans="1:18" x14ac:dyDescent="0.25">
      <c r="C310" t="s">
        <v>787</v>
      </c>
      <c r="D310" t="s">
        <v>16</v>
      </c>
      <c r="E310">
        <v>1</v>
      </c>
      <c r="F310">
        <v>2</v>
      </c>
      <c r="G310" s="16">
        <v>1.9E-3</v>
      </c>
      <c r="H310">
        <v>0</v>
      </c>
      <c r="I310" s="16">
        <v>0</v>
      </c>
      <c r="J310">
        <v>0</v>
      </c>
      <c r="K310" s="16">
        <v>0</v>
      </c>
    </row>
    <row r="311" spans="1:18" x14ac:dyDescent="0.25">
      <c r="C311" t="s">
        <v>787</v>
      </c>
      <c r="D311" t="s">
        <v>16</v>
      </c>
      <c r="E311">
        <v>3</v>
      </c>
      <c r="F311">
        <v>28</v>
      </c>
      <c r="G311" s="16">
        <v>2.64E-2</v>
      </c>
      <c r="H311">
        <v>0</v>
      </c>
      <c r="I311" s="16">
        <v>0</v>
      </c>
      <c r="J311">
        <v>0</v>
      </c>
      <c r="K311" s="16">
        <v>0</v>
      </c>
    </row>
    <row r="312" spans="1:18" x14ac:dyDescent="0.25">
      <c r="C312" t="s">
        <v>262</v>
      </c>
      <c r="D312" t="s">
        <v>545</v>
      </c>
      <c r="E312">
        <v>9</v>
      </c>
      <c r="F312">
        <v>357</v>
      </c>
      <c r="G312" s="16">
        <v>0.32190000000000002</v>
      </c>
      <c r="H312">
        <v>0</v>
      </c>
      <c r="I312" s="16">
        <v>0</v>
      </c>
      <c r="J312">
        <v>48</v>
      </c>
      <c r="K312" s="16">
        <v>0.1</v>
      </c>
    </row>
    <row r="313" spans="1:18" x14ac:dyDescent="0.25">
      <c r="C313" t="s">
        <v>391</v>
      </c>
      <c r="D313" t="s">
        <v>7</v>
      </c>
      <c r="E313">
        <v>6</v>
      </c>
      <c r="F313">
        <v>0</v>
      </c>
      <c r="G313" s="16">
        <v>0</v>
      </c>
      <c r="H313">
        <v>16</v>
      </c>
      <c r="I313" s="16">
        <v>1.3899999999999999E-2</v>
      </c>
      <c r="J313">
        <v>131</v>
      </c>
      <c r="K313" s="16">
        <v>0.26519999999999999</v>
      </c>
    </row>
    <row r="314" spans="1:18" x14ac:dyDescent="0.25">
      <c r="C314" t="s">
        <v>597</v>
      </c>
      <c r="D314" t="s">
        <v>98</v>
      </c>
      <c r="E314">
        <v>5</v>
      </c>
      <c r="F314">
        <v>0</v>
      </c>
      <c r="G314" s="16">
        <v>0</v>
      </c>
      <c r="H314">
        <v>140</v>
      </c>
      <c r="I314" s="16">
        <v>0.1288</v>
      </c>
      <c r="J314">
        <v>6</v>
      </c>
      <c r="K314" s="16">
        <v>1.3599999999999999E-2</v>
      </c>
    </row>
    <row r="315" spans="1:18" x14ac:dyDescent="0.25">
      <c r="C315" t="s">
        <v>597</v>
      </c>
      <c r="D315" t="s">
        <v>98</v>
      </c>
      <c r="E315">
        <v>4</v>
      </c>
      <c r="F315">
        <v>0</v>
      </c>
      <c r="G315" s="16">
        <v>0</v>
      </c>
      <c r="H315">
        <v>126</v>
      </c>
      <c r="I315" s="16">
        <v>0.1227</v>
      </c>
      <c r="J315">
        <v>9</v>
      </c>
      <c r="K315" s="16">
        <v>2.1600000000000001E-2</v>
      </c>
    </row>
    <row r="316" spans="1:18" x14ac:dyDescent="0.25">
      <c r="C316" t="s">
        <v>244</v>
      </c>
      <c r="D316" t="s">
        <v>542</v>
      </c>
      <c r="E316">
        <v>16</v>
      </c>
      <c r="F316">
        <v>657</v>
      </c>
      <c r="G316" s="16">
        <v>0.63109999999999999</v>
      </c>
      <c r="H316">
        <v>0</v>
      </c>
      <c r="I316" s="16">
        <v>0</v>
      </c>
      <c r="J316">
        <v>70</v>
      </c>
      <c r="K316" s="16">
        <v>0.1573</v>
      </c>
    </row>
    <row r="317" spans="1:18" x14ac:dyDescent="0.25">
      <c r="C317" t="s">
        <v>357</v>
      </c>
      <c r="D317" t="s">
        <v>201</v>
      </c>
      <c r="E317">
        <v>16</v>
      </c>
      <c r="F317">
        <v>1047</v>
      </c>
      <c r="G317" s="16">
        <v>0.9859</v>
      </c>
      <c r="H317">
        <v>0</v>
      </c>
      <c r="I317" s="16">
        <v>0</v>
      </c>
      <c r="J317">
        <v>16</v>
      </c>
      <c r="K317" s="16">
        <v>3.5099999999999999E-2</v>
      </c>
    </row>
    <row r="318" spans="1:18" x14ac:dyDescent="0.25">
      <c r="C318" t="s">
        <v>96</v>
      </c>
      <c r="D318" t="s">
        <v>98</v>
      </c>
      <c r="E318">
        <v>16</v>
      </c>
      <c r="F318">
        <v>0</v>
      </c>
      <c r="G318" s="16">
        <v>0</v>
      </c>
      <c r="H318">
        <v>372</v>
      </c>
      <c r="I318" s="16">
        <v>0.3422</v>
      </c>
      <c r="J318">
        <v>29</v>
      </c>
      <c r="K318" s="16">
        <v>6.5600000000000006E-2</v>
      </c>
    </row>
    <row r="319" spans="1:18" x14ac:dyDescent="0.25">
      <c r="C319" t="s">
        <v>392</v>
      </c>
      <c r="D319" t="s">
        <v>754</v>
      </c>
      <c r="E319">
        <v>8</v>
      </c>
      <c r="F319">
        <v>0</v>
      </c>
      <c r="G319" s="16">
        <v>0</v>
      </c>
      <c r="H319">
        <v>173</v>
      </c>
      <c r="I319" s="16">
        <v>0.16089999999999999</v>
      </c>
      <c r="J319">
        <v>71</v>
      </c>
      <c r="K319" s="16">
        <v>0.16589999999999999</v>
      </c>
    </row>
    <row r="320" spans="1:18" x14ac:dyDescent="0.25">
      <c r="C320" t="s">
        <v>382</v>
      </c>
      <c r="D320" t="s">
        <v>2</v>
      </c>
      <c r="E320">
        <v>15</v>
      </c>
      <c r="F320">
        <v>743</v>
      </c>
      <c r="G320" s="16">
        <v>0.64380000000000004</v>
      </c>
      <c r="H320">
        <v>0</v>
      </c>
      <c r="I320" s="16">
        <v>0</v>
      </c>
      <c r="J320">
        <v>15</v>
      </c>
      <c r="K320" s="16">
        <v>3.1399999999999997E-2</v>
      </c>
    </row>
    <row r="321" spans="3:11" x14ac:dyDescent="0.25">
      <c r="C321" t="s">
        <v>193</v>
      </c>
      <c r="D321" t="s">
        <v>13</v>
      </c>
      <c r="E321">
        <v>13</v>
      </c>
      <c r="F321">
        <v>197</v>
      </c>
      <c r="G321" s="16">
        <v>0.18190000000000001</v>
      </c>
      <c r="H321">
        <v>0</v>
      </c>
      <c r="I321" s="16">
        <v>0</v>
      </c>
      <c r="J321">
        <v>67</v>
      </c>
      <c r="K321" s="16">
        <v>0.15060000000000001</v>
      </c>
    </row>
    <row r="322" spans="3:11" x14ac:dyDescent="0.25">
      <c r="C322" t="s">
        <v>390</v>
      </c>
      <c r="D322" t="s">
        <v>545</v>
      </c>
      <c r="E322">
        <v>16</v>
      </c>
      <c r="F322">
        <v>1055</v>
      </c>
      <c r="G322" s="16">
        <v>0.94030000000000002</v>
      </c>
      <c r="H322">
        <v>0</v>
      </c>
      <c r="I322" s="16">
        <v>0</v>
      </c>
      <c r="J322">
        <v>18</v>
      </c>
      <c r="K322" s="16">
        <v>4.0300000000000002E-2</v>
      </c>
    </row>
    <row r="323" spans="3:11" x14ac:dyDescent="0.25">
      <c r="C323" t="s">
        <v>174</v>
      </c>
      <c r="D323" t="s">
        <v>545</v>
      </c>
      <c r="E323">
        <v>16</v>
      </c>
      <c r="F323">
        <v>801</v>
      </c>
      <c r="G323" s="16">
        <v>0.78380000000000005</v>
      </c>
      <c r="H323">
        <v>0</v>
      </c>
      <c r="I323" s="16">
        <v>0</v>
      </c>
      <c r="J323">
        <v>75</v>
      </c>
      <c r="K323" s="16">
        <v>0.16739999999999999</v>
      </c>
    </row>
    <row r="324" spans="3:11" x14ac:dyDescent="0.25">
      <c r="C324" t="s">
        <v>312</v>
      </c>
      <c r="D324" t="s">
        <v>98</v>
      </c>
      <c r="E324">
        <v>1</v>
      </c>
      <c r="F324">
        <v>0</v>
      </c>
      <c r="G324" s="16">
        <v>0</v>
      </c>
      <c r="H324">
        <v>10</v>
      </c>
      <c r="I324" s="16">
        <v>9.4999999999999998E-3</v>
      </c>
      <c r="J324">
        <v>0</v>
      </c>
      <c r="K324" s="16">
        <v>0</v>
      </c>
    </row>
    <row r="325" spans="3:11" x14ac:dyDescent="0.25">
      <c r="C325" t="s">
        <v>764</v>
      </c>
      <c r="D325" t="s">
        <v>540</v>
      </c>
      <c r="E325">
        <v>7</v>
      </c>
      <c r="F325">
        <v>0</v>
      </c>
      <c r="G325" s="16">
        <v>0</v>
      </c>
      <c r="H325">
        <v>0</v>
      </c>
      <c r="I325" s="16">
        <v>0</v>
      </c>
      <c r="J325">
        <v>95</v>
      </c>
      <c r="K325" s="16">
        <v>0.20430000000000001</v>
      </c>
    </row>
    <row r="326" spans="3:11" x14ac:dyDescent="0.25">
      <c r="C326" t="s">
        <v>764</v>
      </c>
      <c r="D326" t="s">
        <v>540</v>
      </c>
      <c r="E326">
        <v>2</v>
      </c>
      <c r="F326">
        <v>0</v>
      </c>
      <c r="G326" s="16">
        <v>0</v>
      </c>
      <c r="H326">
        <v>1</v>
      </c>
      <c r="I326" s="16">
        <v>8.9999999999999998E-4</v>
      </c>
      <c r="J326">
        <v>37</v>
      </c>
      <c r="K326" s="16">
        <v>8.3299999999999999E-2</v>
      </c>
    </row>
    <row r="327" spans="3:11" x14ac:dyDescent="0.25">
      <c r="C327" t="s">
        <v>294</v>
      </c>
      <c r="D327" t="s">
        <v>545</v>
      </c>
      <c r="E327">
        <v>16</v>
      </c>
      <c r="F327">
        <v>1058</v>
      </c>
      <c r="G327" s="16">
        <v>1</v>
      </c>
      <c r="H327">
        <v>0</v>
      </c>
      <c r="I327" s="16">
        <v>0</v>
      </c>
      <c r="J327">
        <v>79</v>
      </c>
      <c r="K327" s="16">
        <v>0.17949999999999999</v>
      </c>
    </row>
    <row r="328" spans="3:11" x14ac:dyDescent="0.25">
      <c r="C328" t="s">
        <v>726</v>
      </c>
      <c r="D328" t="s">
        <v>540</v>
      </c>
      <c r="E328">
        <v>7</v>
      </c>
      <c r="F328">
        <v>0</v>
      </c>
      <c r="G328" s="16">
        <v>0</v>
      </c>
      <c r="H328">
        <v>12</v>
      </c>
      <c r="I328" s="16">
        <v>1.12E-2</v>
      </c>
      <c r="J328">
        <v>130</v>
      </c>
      <c r="K328" s="16">
        <v>0.27200000000000002</v>
      </c>
    </row>
    <row r="329" spans="3:11" x14ac:dyDescent="0.25">
      <c r="C329" t="s">
        <v>726</v>
      </c>
      <c r="D329" t="s">
        <v>540</v>
      </c>
      <c r="E329">
        <v>1</v>
      </c>
      <c r="F329">
        <v>0</v>
      </c>
      <c r="G329" s="16">
        <v>0</v>
      </c>
      <c r="H329">
        <v>27</v>
      </c>
      <c r="I329" s="16">
        <v>2.63E-2</v>
      </c>
      <c r="J329">
        <v>21</v>
      </c>
      <c r="K329" s="16">
        <v>5.0500000000000003E-2</v>
      </c>
    </row>
  </sheetData>
  <sortState ref="AD1:AD329">
    <sortCondition descending="1" sortBy="cellColor" ref="AD1:AD329" dxfId="9"/>
  </sortState>
  <conditionalFormatting sqref="M1:M1048576">
    <cfRule type="duplicateValues" dxfId="8" priority="4"/>
  </conditionalFormatting>
  <conditionalFormatting sqref="C1:C1048576">
    <cfRule type="duplicateValues" dxfId="7" priority="3"/>
  </conditionalFormatting>
  <conditionalFormatting sqref="AD1:AD1048576">
    <cfRule type="duplicateValues" dxfId="6" priority="2"/>
  </conditionalFormatting>
  <conditionalFormatting sqref="AD1:AD150 M3:M306">
    <cfRule type="duplicateValues" dxfId="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6"/>
  <sheetViews>
    <sheetView topLeftCell="A306" zoomScale="70" zoomScaleNormal="70" workbookViewId="0">
      <selection activeCell="O3" sqref="O3:R306"/>
    </sheetView>
  </sheetViews>
  <sheetFormatPr defaultRowHeight="15" x14ac:dyDescent="0.25"/>
  <cols>
    <col min="1" max="1" width="22.28515625" bestFit="1" customWidth="1"/>
    <col min="2" max="2" width="4.42578125" bestFit="1" customWidth="1"/>
    <col min="3" max="3" width="28.5703125" bestFit="1" customWidth="1"/>
    <col min="4" max="4" width="6.5703125" bestFit="1" customWidth="1"/>
    <col min="7" max="7" width="9.140625" style="16"/>
    <col min="9" max="9" width="9.140625" style="16"/>
    <col min="11" max="11" width="9.140625" style="16"/>
    <col min="13" max="13" width="22.28515625" bestFit="1" customWidth="1"/>
    <col min="32" max="32" width="28.5703125" bestFit="1" customWidth="1"/>
  </cols>
  <sheetData>
    <row r="1" spans="1:32" x14ac:dyDescent="0.25">
      <c r="F1" t="s">
        <v>534</v>
      </c>
      <c r="H1" s="16" t="s">
        <v>535</v>
      </c>
      <c r="J1" t="s">
        <v>536</v>
      </c>
      <c r="P1" t="s">
        <v>534</v>
      </c>
      <c r="Q1" s="16" t="s">
        <v>535</v>
      </c>
      <c r="R1" t="s">
        <v>536</v>
      </c>
      <c r="AF1" t="s">
        <v>778</v>
      </c>
    </row>
    <row r="2" spans="1:32" x14ac:dyDescent="0.25">
      <c r="A2" t="s">
        <v>734</v>
      </c>
      <c r="B2" t="s">
        <v>463</v>
      </c>
      <c r="C2" t="s">
        <v>804</v>
      </c>
      <c r="D2" t="s">
        <v>463</v>
      </c>
      <c r="E2" t="s">
        <v>531</v>
      </c>
      <c r="F2" t="s">
        <v>537</v>
      </c>
      <c r="G2" s="16" t="s">
        <v>538</v>
      </c>
      <c r="H2" t="s">
        <v>537</v>
      </c>
      <c r="I2" s="16" t="s">
        <v>538</v>
      </c>
      <c r="J2" t="s">
        <v>537</v>
      </c>
      <c r="K2" s="16" t="s">
        <v>538</v>
      </c>
      <c r="M2" t="s">
        <v>734</v>
      </c>
      <c r="N2" t="s">
        <v>463</v>
      </c>
      <c r="O2" t="s">
        <v>531</v>
      </c>
      <c r="P2" t="s">
        <v>537</v>
      </c>
      <c r="Q2" t="s">
        <v>537</v>
      </c>
      <c r="R2" t="s">
        <v>537</v>
      </c>
      <c r="AF2" t="s">
        <v>778</v>
      </c>
    </row>
    <row r="3" spans="1:32" x14ac:dyDescent="0.25">
      <c r="A3" t="s">
        <v>270</v>
      </c>
      <c r="B3" t="s">
        <v>13</v>
      </c>
      <c r="C3" t="s">
        <v>778</v>
      </c>
      <c r="D3" t="s">
        <v>13</v>
      </c>
      <c r="E3">
        <v>9</v>
      </c>
      <c r="F3">
        <v>285</v>
      </c>
      <c r="G3" s="16">
        <v>0.25290000000000001</v>
      </c>
      <c r="H3">
        <v>0</v>
      </c>
      <c r="I3" s="16">
        <v>0</v>
      </c>
      <c r="J3">
        <v>48</v>
      </c>
      <c r="K3" s="16">
        <v>0.1053</v>
      </c>
      <c r="M3" t="s">
        <v>270</v>
      </c>
      <c r="AF3" t="s">
        <v>673</v>
      </c>
    </row>
    <row r="4" spans="1:32" x14ac:dyDescent="0.25">
      <c r="A4" t="s">
        <v>301</v>
      </c>
      <c r="B4" t="s">
        <v>55</v>
      </c>
      <c r="C4" t="s">
        <v>778</v>
      </c>
      <c r="D4" t="s">
        <v>13</v>
      </c>
      <c r="E4">
        <v>2</v>
      </c>
      <c r="F4">
        <v>51</v>
      </c>
      <c r="G4" s="16">
        <v>4.9200000000000001E-2</v>
      </c>
      <c r="H4">
        <v>0</v>
      </c>
      <c r="I4" s="16">
        <v>0</v>
      </c>
      <c r="J4">
        <v>14</v>
      </c>
      <c r="K4" s="16">
        <v>3.1399999999999997E-2</v>
      </c>
      <c r="M4" t="s">
        <v>301</v>
      </c>
      <c r="N4" t="str">
        <f>VLOOKUP(A4,C$3:K$363,2,FALSE)</f>
        <v>QB</v>
      </c>
      <c r="O4">
        <f>VLOOKUP(A4,C$3:K$363,3,FALSE)</f>
        <v>3</v>
      </c>
      <c r="P4">
        <f>VLOOKUP(A4,C$3:K$363,4,FALSE)</f>
        <v>26</v>
      </c>
      <c r="Q4">
        <f>VLOOKUP(A4,C$3:K$363,6,FALSE)</f>
        <v>0</v>
      </c>
      <c r="R4">
        <f>VLOOKUP(A4,C$3:K$363,8,FALSE)</f>
        <v>0</v>
      </c>
      <c r="AF4" t="s">
        <v>673</v>
      </c>
    </row>
    <row r="5" spans="1:32" x14ac:dyDescent="0.25">
      <c r="A5" t="s">
        <v>131</v>
      </c>
      <c r="B5" t="s">
        <v>70</v>
      </c>
      <c r="C5" t="s">
        <v>301</v>
      </c>
      <c r="D5" t="s">
        <v>55</v>
      </c>
      <c r="E5">
        <v>3</v>
      </c>
      <c r="F5">
        <v>26</v>
      </c>
      <c r="G5" s="16">
        <v>2.7E-2</v>
      </c>
      <c r="H5">
        <v>0</v>
      </c>
      <c r="I5" s="16">
        <v>0</v>
      </c>
      <c r="J5">
        <v>0</v>
      </c>
      <c r="K5" s="16">
        <v>0</v>
      </c>
      <c r="M5" t="s">
        <v>131</v>
      </c>
      <c r="N5" t="str">
        <f t="shared" ref="N5:N14" si="0">VLOOKUP(A5,C$3:K$363,2,FALSE)</f>
        <v>DT</v>
      </c>
      <c r="O5">
        <f t="shared" ref="O5:O14" si="1">VLOOKUP(A5,C$3:K$363,3,FALSE)</f>
        <v>14</v>
      </c>
      <c r="P5">
        <f t="shared" ref="P5:P14" si="2">VLOOKUP(A5,C$3:K$363,4,FALSE)</f>
        <v>0</v>
      </c>
      <c r="Q5">
        <f t="shared" ref="Q5:Q14" si="3">VLOOKUP(A5,C$3:K$363,6,FALSE)</f>
        <v>790</v>
      </c>
      <c r="R5">
        <f t="shared" ref="R5:R14" si="4">VLOOKUP(A5,C$3:K$363,8,FALSE)</f>
        <v>72</v>
      </c>
      <c r="AF5" t="s">
        <v>598</v>
      </c>
    </row>
    <row r="6" spans="1:32" x14ac:dyDescent="0.25">
      <c r="A6" t="s">
        <v>279</v>
      </c>
      <c r="B6" t="s">
        <v>98</v>
      </c>
      <c r="C6" t="s">
        <v>131</v>
      </c>
      <c r="D6" t="s">
        <v>70</v>
      </c>
      <c r="E6">
        <v>14</v>
      </c>
      <c r="F6">
        <v>0</v>
      </c>
      <c r="G6" s="16">
        <v>0</v>
      </c>
      <c r="H6">
        <v>790</v>
      </c>
      <c r="I6" s="16">
        <v>0.73560000000000003</v>
      </c>
      <c r="J6">
        <v>72</v>
      </c>
      <c r="K6" s="16">
        <v>0.1449</v>
      </c>
      <c r="M6" t="s">
        <v>279</v>
      </c>
      <c r="N6" t="str">
        <f t="shared" si="0"/>
        <v>DE</v>
      </c>
      <c r="O6">
        <f t="shared" si="1"/>
        <v>7</v>
      </c>
      <c r="P6">
        <f t="shared" si="2"/>
        <v>0</v>
      </c>
      <c r="Q6">
        <f t="shared" si="3"/>
        <v>157</v>
      </c>
      <c r="R6">
        <f t="shared" si="4"/>
        <v>1</v>
      </c>
      <c r="AF6" t="s">
        <v>598</v>
      </c>
    </row>
    <row r="7" spans="1:32" x14ac:dyDescent="0.25">
      <c r="A7" t="s">
        <v>218</v>
      </c>
      <c r="B7" t="s">
        <v>23</v>
      </c>
      <c r="C7" t="s">
        <v>279</v>
      </c>
      <c r="D7" t="s">
        <v>98</v>
      </c>
      <c r="E7">
        <v>7</v>
      </c>
      <c r="F7">
        <v>0</v>
      </c>
      <c r="G7" s="16">
        <v>0</v>
      </c>
      <c r="H7">
        <v>157</v>
      </c>
      <c r="I7" s="16">
        <v>0.1396</v>
      </c>
      <c r="J7">
        <v>1</v>
      </c>
      <c r="K7" s="16">
        <v>2.2000000000000001E-3</v>
      </c>
      <c r="M7" t="s">
        <v>218</v>
      </c>
      <c r="AF7" t="s">
        <v>541</v>
      </c>
    </row>
    <row r="8" spans="1:32" x14ac:dyDescent="0.25">
      <c r="A8" t="s">
        <v>127</v>
      </c>
      <c r="B8" t="s">
        <v>7</v>
      </c>
      <c r="C8" t="s">
        <v>673</v>
      </c>
      <c r="D8" t="s">
        <v>16</v>
      </c>
      <c r="E8">
        <v>6</v>
      </c>
      <c r="F8">
        <v>257</v>
      </c>
      <c r="G8" s="16">
        <v>0.2293</v>
      </c>
      <c r="H8">
        <v>0</v>
      </c>
      <c r="I8" s="16">
        <v>0</v>
      </c>
      <c r="J8">
        <v>0</v>
      </c>
      <c r="K8" s="16">
        <v>0</v>
      </c>
      <c r="M8" t="s">
        <v>127</v>
      </c>
      <c r="AF8" t="s">
        <v>541</v>
      </c>
    </row>
    <row r="9" spans="1:32" x14ac:dyDescent="0.25">
      <c r="A9" t="s">
        <v>435</v>
      </c>
      <c r="B9" t="s">
        <v>2</v>
      </c>
      <c r="C9" t="s">
        <v>673</v>
      </c>
      <c r="D9" t="s">
        <v>16</v>
      </c>
      <c r="E9">
        <v>4</v>
      </c>
      <c r="F9">
        <v>44</v>
      </c>
      <c r="G9" s="16">
        <v>4.24E-2</v>
      </c>
      <c r="H9">
        <v>0</v>
      </c>
      <c r="I9" s="16">
        <v>0</v>
      </c>
      <c r="J9">
        <v>0</v>
      </c>
      <c r="K9" s="16">
        <v>0</v>
      </c>
      <c r="M9" t="s">
        <v>435</v>
      </c>
      <c r="N9" t="str">
        <f t="shared" si="0"/>
        <v>WR</v>
      </c>
      <c r="O9">
        <f t="shared" si="1"/>
        <v>13</v>
      </c>
      <c r="P9">
        <f t="shared" si="2"/>
        <v>536</v>
      </c>
      <c r="Q9">
        <f t="shared" si="3"/>
        <v>0</v>
      </c>
      <c r="R9">
        <f t="shared" si="4"/>
        <v>56</v>
      </c>
      <c r="AF9" t="s">
        <v>798</v>
      </c>
    </row>
    <row r="10" spans="1:32" x14ac:dyDescent="0.25">
      <c r="A10" t="s">
        <v>46</v>
      </c>
      <c r="B10" t="s">
        <v>16</v>
      </c>
      <c r="C10" t="s">
        <v>598</v>
      </c>
      <c r="D10" t="s">
        <v>70</v>
      </c>
      <c r="E10">
        <v>10</v>
      </c>
      <c r="F10">
        <v>0</v>
      </c>
      <c r="G10" s="16">
        <v>0</v>
      </c>
      <c r="H10">
        <v>149</v>
      </c>
      <c r="I10" s="16">
        <v>0.1419</v>
      </c>
      <c r="J10">
        <v>0</v>
      </c>
      <c r="K10" s="16">
        <v>0</v>
      </c>
      <c r="M10" t="s">
        <v>46</v>
      </c>
      <c r="N10" t="str">
        <f t="shared" si="0"/>
        <v>RB</v>
      </c>
      <c r="O10">
        <f t="shared" si="1"/>
        <v>11</v>
      </c>
      <c r="P10">
        <f t="shared" si="2"/>
        <v>156</v>
      </c>
      <c r="Q10">
        <f t="shared" si="3"/>
        <v>0</v>
      </c>
      <c r="R10">
        <f t="shared" si="4"/>
        <v>198</v>
      </c>
      <c r="AF10" t="s">
        <v>798</v>
      </c>
    </row>
    <row r="11" spans="1:32" x14ac:dyDescent="0.25">
      <c r="A11" t="s">
        <v>221</v>
      </c>
      <c r="B11" t="s">
        <v>2</v>
      </c>
      <c r="C11" t="s">
        <v>598</v>
      </c>
      <c r="D11" t="s">
        <v>70</v>
      </c>
      <c r="E11">
        <v>2</v>
      </c>
      <c r="F11">
        <v>0</v>
      </c>
      <c r="G11" s="16">
        <v>0</v>
      </c>
      <c r="H11">
        <v>13</v>
      </c>
      <c r="I11" s="16">
        <v>1.32E-2</v>
      </c>
      <c r="J11">
        <v>4</v>
      </c>
      <c r="K11" s="16">
        <v>8.8000000000000005E-3</v>
      </c>
      <c r="M11" t="s">
        <v>221</v>
      </c>
      <c r="N11" t="str">
        <f t="shared" si="0"/>
        <v>WR</v>
      </c>
      <c r="O11">
        <f t="shared" si="1"/>
        <v>10</v>
      </c>
      <c r="P11">
        <f t="shared" si="2"/>
        <v>537</v>
      </c>
      <c r="Q11">
        <f t="shared" si="3"/>
        <v>0</v>
      </c>
      <c r="R11">
        <f t="shared" si="4"/>
        <v>1</v>
      </c>
      <c r="AF11" t="s">
        <v>746</v>
      </c>
    </row>
    <row r="12" spans="1:32" x14ac:dyDescent="0.25">
      <c r="A12" t="s">
        <v>359</v>
      </c>
      <c r="B12" t="s">
        <v>2</v>
      </c>
      <c r="C12" t="s">
        <v>435</v>
      </c>
      <c r="D12" t="s">
        <v>2</v>
      </c>
      <c r="E12">
        <v>13</v>
      </c>
      <c r="F12">
        <v>536</v>
      </c>
      <c r="G12" s="16">
        <v>0.52190000000000003</v>
      </c>
      <c r="H12">
        <v>0</v>
      </c>
      <c r="I12" s="16">
        <v>0</v>
      </c>
      <c r="J12">
        <v>56</v>
      </c>
      <c r="K12" s="16">
        <v>0.1212</v>
      </c>
      <c r="M12" t="s">
        <v>359</v>
      </c>
      <c r="N12" t="str">
        <f t="shared" si="0"/>
        <v>WR</v>
      </c>
      <c r="O12">
        <f t="shared" si="1"/>
        <v>1</v>
      </c>
      <c r="P12">
        <f t="shared" si="2"/>
        <v>3</v>
      </c>
      <c r="Q12">
        <f t="shared" si="3"/>
        <v>0</v>
      </c>
      <c r="R12">
        <f t="shared" si="4"/>
        <v>0</v>
      </c>
      <c r="AF12" t="s">
        <v>746</v>
      </c>
    </row>
    <row r="13" spans="1:32" x14ac:dyDescent="0.25">
      <c r="A13" t="s">
        <v>197</v>
      </c>
      <c r="B13" t="s">
        <v>10</v>
      </c>
      <c r="C13" t="s">
        <v>46</v>
      </c>
      <c r="D13" t="s">
        <v>16</v>
      </c>
      <c r="E13">
        <v>11</v>
      </c>
      <c r="F13">
        <v>156</v>
      </c>
      <c r="G13" s="16">
        <v>0.14249999999999999</v>
      </c>
      <c r="H13">
        <v>0</v>
      </c>
      <c r="I13" s="16">
        <v>0</v>
      </c>
      <c r="J13">
        <v>198</v>
      </c>
      <c r="K13" s="16">
        <v>0.40239999999999998</v>
      </c>
      <c r="M13" t="s">
        <v>197</v>
      </c>
      <c r="N13" t="str">
        <f t="shared" si="0"/>
        <v>FS</v>
      </c>
      <c r="O13">
        <f t="shared" si="1"/>
        <v>16</v>
      </c>
      <c r="P13">
        <f t="shared" si="2"/>
        <v>0</v>
      </c>
      <c r="Q13">
        <f t="shared" si="3"/>
        <v>939</v>
      </c>
      <c r="R13">
        <f t="shared" si="4"/>
        <v>75</v>
      </c>
      <c r="AF13" t="s">
        <v>802</v>
      </c>
    </row>
    <row r="14" spans="1:32" x14ac:dyDescent="0.25">
      <c r="A14" t="s">
        <v>431</v>
      </c>
      <c r="B14" t="s">
        <v>16</v>
      </c>
      <c r="C14" t="s">
        <v>221</v>
      </c>
      <c r="D14" t="s">
        <v>2</v>
      </c>
      <c r="E14">
        <v>10</v>
      </c>
      <c r="F14">
        <v>537</v>
      </c>
      <c r="G14" s="16">
        <v>0.47689999999999999</v>
      </c>
      <c r="H14">
        <v>0</v>
      </c>
      <c r="I14" s="16">
        <v>0</v>
      </c>
      <c r="J14">
        <v>1</v>
      </c>
      <c r="K14" s="16">
        <v>2.0999999999999999E-3</v>
      </c>
      <c r="M14" t="s">
        <v>431</v>
      </c>
      <c r="N14" t="str">
        <f t="shared" si="0"/>
        <v>RB</v>
      </c>
      <c r="O14">
        <f t="shared" si="1"/>
        <v>8</v>
      </c>
      <c r="P14">
        <f t="shared" si="2"/>
        <v>13</v>
      </c>
      <c r="Q14">
        <f t="shared" si="3"/>
        <v>0</v>
      </c>
      <c r="R14">
        <f t="shared" si="4"/>
        <v>112</v>
      </c>
      <c r="AF14" t="s">
        <v>802</v>
      </c>
    </row>
    <row r="15" spans="1:32" x14ac:dyDescent="0.25">
      <c r="A15" t="s">
        <v>27</v>
      </c>
      <c r="B15" t="s">
        <v>23</v>
      </c>
      <c r="C15" t="s">
        <v>359</v>
      </c>
      <c r="D15" t="s">
        <v>2</v>
      </c>
      <c r="E15">
        <v>1</v>
      </c>
      <c r="F15">
        <v>3</v>
      </c>
      <c r="G15" s="16">
        <v>2.7000000000000001E-3</v>
      </c>
      <c r="H15">
        <v>0</v>
      </c>
      <c r="I15" s="16">
        <v>0</v>
      </c>
      <c r="J15">
        <v>0</v>
      </c>
      <c r="K15" s="16">
        <v>0</v>
      </c>
      <c r="M15" t="s">
        <v>27</v>
      </c>
      <c r="N15" t="str">
        <f t="shared" ref="N15:N78" si="5">VLOOKUP(A15,C$3:K$363,2,FALSE)</f>
        <v>LB</v>
      </c>
      <c r="O15">
        <f t="shared" ref="O15:O78" si="6">VLOOKUP(A15,C$3:K$363,3,FALSE)</f>
        <v>16</v>
      </c>
      <c r="P15">
        <f t="shared" ref="P15:P78" si="7">VLOOKUP(A15,C$3:K$363,4,FALSE)</f>
        <v>0</v>
      </c>
      <c r="Q15">
        <f t="shared" ref="Q15:Q78" si="8">VLOOKUP(A15,C$3:K$363,6,FALSE)</f>
        <v>923</v>
      </c>
      <c r="R15">
        <f t="shared" ref="R15:R78" si="9">VLOOKUP(A15,C$3:K$363,8,FALSE)</f>
        <v>61</v>
      </c>
      <c r="AF15" t="s">
        <v>580</v>
      </c>
    </row>
    <row r="16" spans="1:32" x14ac:dyDescent="0.25">
      <c r="A16" t="s">
        <v>122</v>
      </c>
      <c r="B16" t="s">
        <v>2</v>
      </c>
      <c r="C16" t="s">
        <v>541</v>
      </c>
      <c r="D16" t="s">
        <v>16</v>
      </c>
      <c r="E16">
        <v>8</v>
      </c>
      <c r="F16">
        <v>246</v>
      </c>
      <c r="G16" s="16">
        <v>0.21940000000000001</v>
      </c>
      <c r="H16">
        <v>0</v>
      </c>
      <c r="I16" s="16">
        <v>0</v>
      </c>
      <c r="J16">
        <v>0</v>
      </c>
      <c r="K16" s="16">
        <v>0</v>
      </c>
      <c r="M16" t="s">
        <v>122</v>
      </c>
      <c r="AF16" t="s">
        <v>580</v>
      </c>
    </row>
    <row r="17" spans="1:32" x14ac:dyDescent="0.25">
      <c r="A17" t="s">
        <v>215</v>
      </c>
      <c r="B17" t="s">
        <v>23</v>
      </c>
      <c r="C17" t="s">
        <v>541</v>
      </c>
      <c r="D17" t="s">
        <v>16</v>
      </c>
      <c r="E17">
        <v>4</v>
      </c>
      <c r="F17">
        <v>69</v>
      </c>
      <c r="G17" s="16">
        <v>6.3E-2</v>
      </c>
      <c r="H17">
        <v>0</v>
      </c>
      <c r="I17" s="16">
        <v>0</v>
      </c>
      <c r="J17">
        <v>0</v>
      </c>
      <c r="K17" s="16">
        <v>0</v>
      </c>
      <c r="M17" t="s">
        <v>215</v>
      </c>
      <c r="N17" t="str">
        <f t="shared" si="5"/>
        <v>LB</v>
      </c>
      <c r="O17">
        <f t="shared" si="6"/>
        <v>12</v>
      </c>
      <c r="P17">
        <f t="shared" si="7"/>
        <v>0</v>
      </c>
      <c r="Q17">
        <f t="shared" si="8"/>
        <v>545</v>
      </c>
      <c r="R17">
        <f t="shared" si="9"/>
        <v>32</v>
      </c>
      <c r="AF17" t="s">
        <v>555</v>
      </c>
    </row>
    <row r="18" spans="1:32" x14ac:dyDescent="0.25">
      <c r="A18" t="s">
        <v>240</v>
      </c>
      <c r="B18" t="s">
        <v>70</v>
      </c>
      <c r="C18" t="s">
        <v>197</v>
      </c>
      <c r="D18" t="s">
        <v>26</v>
      </c>
      <c r="E18">
        <v>16</v>
      </c>
      <c r="F18">
        <v>0</v>
      </c>
      <c r="G18" s="16">
        <v>0</v>
      </c>
      <c r="H18">
        <v>939</v>
      </c>
      <c r="I18" s="16">
        <v>0.91700000000000004</v>
      </c>
      <c r="J18">
        <v>75</v>
      </c>
      <c r="K18" s="16">
        <v>0.15240000000000001</v>
      </c>
      <c r="M18" t="s">
        <v>240</v>
      </c>
      <c r="N18" t="str">
        <f t="shared" si="5"/>
        <v>DE</v>
      </c>
      <c r="O18">
        <f t="shared" si="6"/>
        <v>4</v>
      </c>
      <c r="P18">
        <f t="shared" si="7"/>
        <v>0</v>
      </c>
      <c r="Q18">
        <f t="shared" si="8"/>
        <v>5</v>
      </c>
      <c r="R18">
        <f t="shared" si="9"/>
        <v>60</v>
      </c>
      <c r="AF18" t="s">
        <v>555</v>
      </c>
    </row>
    <row r="19" spans="1:32" x14ac:dyDescent="0.25">
      <c r="A19" t="s">
        <v>154</v>
      </c>
      <c r="B19" t="s">
        <v>10</v>
      </c>
      <c r="C19" t="s">
        <v>431</v>
      </c>
      <c r="D19" t="s">
        <v>16</v>
      </c>
      <c r="E19">
        <v>8</v>
      </c>
      <c r="F19">
        <v>13</v>
      </c>
      <c r="G19" s="16">
        <v>1.2200000000000001E-2</v>
      </c>
      <c r="H19">
        <v>0</v>
      </c>
      <c r="I19" s="16">
        <v>0</v>
      </c>
      <c r="J19">
        <v>112</v>
      </c>
      <c r="K19" s="16">
        <v>0.2611</v>
      </c>
      <c r="M19" t="s">
        <v>154</v>
      </c>
      <c r="N19" t="str">
        <f t="shared" si="5"/>
        <v>FS</v>
      </c>
      <c r="O19">
        <f t="shared" si="6"/>
        <v>2</v>
      </c>
      <c r="P19">
        <f t="shared" si="7"/>
        <v>0</v>
      </c>
      <c r="Q19">
        <f t="shared" si="8"/>
        <v>41</v>
      </c>
      <c r="R19">
        <f t="shared" si="9"/>
        <v>23</v>
      </c>
      <c r="AF19" t="s">
        <v>555</v>
      </c>
    </row>
    <row r="20" spans="1:32" x14ac:dyDescent="0.25">
      <c r="A20" t="s">
        <v>14</v>
      </c>
      <c r="B20" t="s">
        <v>16</v>
      </c>
      <c r="C20" t="s">
        <v>798</v>
      </c>
      <c r="D20" t="s">
        <v>2</v>
      </c>
      <c r="E20">
        <v>2</v>
      </c>
      <c r="F20">
        <v>4</v>
      </c>
      <c r="G20" s="16">
        <v>3.8E-3</v>
      </c>
      <c r="H20">
        <v>0</v>
      </c>
      <c r="I20" s="16">
        <v>0</v>
      </c>
      <c r="J20">
        <v>32</v>
      </c>
      <c r="K20" s="16">
        <v>6.7900000000000002E-2</v>
      </c>
      <c r="M20" t="s">
        <v>14</v>
      </c>
      <c r="AF20" t="s">
        <v>790</v>
      </c>
    </row>
    <row r="21" spans="1:32" x14ac:dyDescent="0.25">
      <c r="A21" t="s">
        <v>353</v>
      </c>
      <c r="B21" t="s">
        <v>45</v>
      </c>
      <c r="C21" t="s">
        <v>798</v>
      </c>
      <c r="D21" t="s">
        <v>2</v>
      </c>
      <c r="E21">
        <v>1</v>
      </c>
      <c r="F21">
        <v>1</v>
      </c>
      <c r="G21" s="16">
        <v>8.9999999999999998E-4</v>
      </c>
      <c r="H21">
        <v>0</v>
      </c>
      <c r="I21" s="16">
        <v>0</v>
      </c>
      <c r="J21">
        <v>0</v>
      </c>
      <c r="K21" s="16">
        <v>0</v>
      </c>
      <c r="M21" t="s">
        <v>353</v>
      </c>
      <c r="AF21" t="s">
        <v>790</v>
      </c>
    </row>
    <row r="22" spans="1:32" x14ac:dyDescent="0.25">
      <c r="A22" t="s">
        <v>281</v>
      </c>
      <c r="B22" t="s">
        <v>13</v>
      </c>
      <c r="C22" t="s">
        <v>27</v>
      </c>
      <c r="D22" t="s">
        <v>540</v>
      </c>
      <c r="E22">
        <v>16</v>
      </c>
      <c r="F22">
        <v>0</v>
      </c>
      <c r="G22" s="16">
        <v>0</v>
      </c>
      <c r="H22">
        <v>923</v>
      </c>
      <c r="I22" s="16">
        <v>0.92759999999999998</v>
      </c>
      <c r="J22">
        <v>61</v>
      </c>
      <c r="K22" s="16">
        <v>0.13619999999999999</v>
      </c>
      <c r="M22" t="s">
        <v>281</v>
      </c>
      <c r="AF22" t="s">
        <v>600</v>
      </c>
    </row>
    <row r="23" spans="1:32" x14ac:dyDescent="0.25">
      <c r="A23" t="s">
        <v>170</v>
      </c>
      <c r="B23" t="s">
        <v>2</v>
      </c>
      <c r="C23" t="s">
        <v>215</v>
      </c>
      <c r="D23" t="s">
        <v>540</v>
      </c>
      <c r="E23">
        <v>12</v>
      </c>
      <c r="F23">
        <v>0</v>
      </c>
      <c r="G23" s="16">
        <v>0</v>
      </c>
      <c r="H23">
        <v>545</v>
      </c>
      <c r="I23" s="16">
        <v>0.52149999999999996</v>
      </c>
      <c r="J23">
        <v>32</v>
      </c>
      <c r="K23" s="16">
        <v>7.5800000000000006E-2</v>
      </c>
      <c r="M23" t="s">
        <v>170</v>
      </c>
      <c r="AF23" t="s">
        <v>600</v>
      </c>
    </row>
    <row r="24" spans="1:32" x14ac:dyDescent="0.25">
      <c r="A24" t="s">
        <v>370</v>
      </c>
      <c r="B24" t="s">
        <v>13</v>
      </c>
      <c r="C24" t="s">
        <v>240</v>
      </c>
      <c r="D24" t="s">
        <v>98</v>
      </c>
      <c r="E24">
        <v>4</v>
      </c>
      <c r="F24">
        <v>0</v>
      </c>
      <c r="G24" s="16">
        <v>0</v>
      </c>
      <c r="H24">
        <v>5</v>
      </c>
      <c r="I24" s="16">
        <v>4.5999999999999999E-3</v>
      </c>
      <c r="J24">
        <v>60</v>
      </c>
      <c r="K24" s="16">
        <v>0.13250000000000001</v>
      </c>
      <c r="M24" t="s">
        <v>370</v>
      </c>
      <c r="N24" t="str">
        <f t="shared" si="5"/>
        <v>TE</v>
      </c>
      <c r="O24">
        <f t="shared" si="6"/>
        <v>13</v>
      </c>
      <c r="P24">
        <f t="shared" si="7"/>
        <v>653</v>
      </c>
      <c r="Q24">
        <f t="shared" si="8"/>
        <v>0</v>
      </c>
      <c r="R24">
        <f t="shared" si="9"/>
        <v>12</v>
      </c>
      <c r="AF24" t="s">
        <v>712</v>
      </c>
    </row>
    <row r="25" spans="1:32" x14ac:dyDescent="0.25">
      <c r="A25" t="s">
        <v>433</v>
      </c>
      <c r="B25" t="s">
        <v>31</v>
      </c>
      <c r="C25" t="s">
        <v>154</v>
      </c>
      <c r="D25" t="s">
        <v>26</v>
      </c>
      <c r="E25">
        <v>2</v>
      </c>
      <c r="F25">
        <v>0</v>
      </c>
      <c r="G25" s="16">
        <v>0</v>
      </c>
      <c r="H25">
        <v>41</v>
      </c>
      <c r="I25" s="16">
        <v>3.6400000000000002E-2</v>
      </c>
      <c r="J25">
        <v>23</v>
      </c>
      <c r="K25" s="16">
        <v>4.9599999999999998E-2</v>
      </c>
      <c r="M25" t="s">
        <v>433</v>
      </c>
      <c r="N25" t="str">
        <f t="shared" si="5"/>
        <v>LB</v>
      </c>
      <c r="O25">
        <f t="shared" si="6"/>
        <v>16</v>
      </c>
      <c r="P25">
        <f t="shared" si="7"/>
        <v>0</v>
      </c>
      <c r="Q25">
        <f t="shared" si="8"/>
        <v>654</v>
      </c>
      <c r="R25">
        <f t="shared" si="9"/>
        <v>33</v>
      </c>
      <c r="AF25" t="s">
        <v>712</v>
      </c>
    </row>
    <row r="26" spans="1:32" x14ac:dyDescent="0.25">
      <c r="A26" t="s">
        <v>63</v>
      </c>
      <c r="B26" t="s">
        <v>10</v>
      </c>
      <c r="C26" t="s">
        <v>370</v>
      </c>
      <c r="D26" t="s">
        <v>13</v>
      </c>
      <c r="E26">
        <v>13</v>
      </c>
      <c r="F26">
        <v>653</v>
      </c>
      <c r="G26" s="16">
        <v>0.63029999999999997</v>
      </c>
      <c r="H26">
        <v>0</v>
      </c>
      <c r="I26" s="16">
        <v>0</v>
      </c>
      <c r="J26">
        <v>12</v>
      </c>
      <c r="K26" s="16">
        <v>2.5499999999999998E-2</v>
      </c>
      <c r="M26" t="s">
        <v>63</v>
      </c>
      <c r="N26" t="str">
        <f t="shared" si="5"/>
        <v>CB</v>
      </c>
      <c r="O26">
        <f t="shared" si="6"/>
        <v>15</v>
      </c>
      <c r="P26">
        <f t="shared" si="7"/>
        <v>0</v>
      </c>
      <c r="Q26">
        <f t="shared" si="8"/>
        <v>855</v>
      </c>
      <c r="R26">
        <f t="shared" si="9"/>
        <v>82</v>
      </c>
      <c r="AF26" t="s">
        <v>775</v>
      </c>
    </row>
    <row r="27" spans="1:32" x14ac:dyDescent="0.25">
      <c r="A27" t="s">
        <v>37</v>
      </c>
      <c r="B27" t="s">
        <v>10</v>
      </c>
      <c r="C27" t="s">
        <v>433</v>
      </c>
      <c r="D27" t="s">
        <v>540</v>
      </c>
      <c r="E27">
        <v>16</v>
      </c>
      <c r="F27">
        <v>0</v>
      </c>
      <c r="G27" s="16">
        <v>0</v>
      </c>
      <c r="H27">
        <v>654</v>
      </c>
      <c r="I27" s="16">
        <v>0.60109999999999997</v>
      </c>
      <c r="J27">
        <v>33</v>
      </c>
      <c r="K27" s="16">
        <v>6.9599999999999995E-2</v>
      </c>
      <c r="M27" t="s">
        <v>37</v>
      </c>
      <c r="N27" t="str">
        <f t="shared" si="5"/>
        <v>CB</v>
      </c>
      <c r="O27">
        <f t="shared" si="6"/>
        <v>12</v>
      </c>
      <c r="P27">
        <f t="shared" si="7"/>
        <v>0</v>
      </c>
      <c r="Q27">
        <f t="shared" si="8"/>
        <v>10</v>
      </c>
      <c r="R27">
        <f t="shared" si="9"/>
        <v>144</v>
      </c>
      <c r="AF27" t="s">
        <v>775</v>
      </c>
    </row>
    <row r="28" spans="1:32" x14ac:dyDescent="0.25">
      <c r="A28" t="s">
        <v>226</v>
      </c>
      <c r="B28" t="s">
        <v>10</v>
      </c>
      <c r="C28" t="s">
        <v>746</v>
      </c>
      <c r="D28" t="s">
        <v>10</v>
      </c>
      <c r="E28">
        <v>2</v>
      </c>
      <c r="F28">
        <v>0</v>
      </c>
      <c r="G28" s="16">
        <v>0</v>
      </c>
      <c r="H28">
        <v>0</v>
      </c>
      <c r="I28" s="16">
        <v>0</v>
      </c>
      <c r="J28">
        <v>10</v>
      </c>
      <c r="K28" s="16">
        <v>2.3599999999999999E-2</v>
      </c>
      <c r="M28" t="s">
        <v>226</v>
      </c>
      <c r="AF28" t="s">
        <v>648</v>
      </c>
    </row>
    <row r="29" spans="1:32" x14ac:dyDescent="0.25">
      <c r="A29" t="s">
        <v>169</v>
      </c>
      <c r="B29" t="s">
        <v>2</v>
      </c>
      <c r="C29" t="s">
        <v>746</v>
      </c>
      <c r="D29" t="s">
        <v>10</v>
      </c>
      <c r="E29">
        <v>3</v>
      </c>
      <c r="F29">
        <v>0</v>
      </c>
      <c r="G29" s="16">
        <v>0</v>
      </c>
      <c r="H29">
        <v>0</v>
      </c>
      <c r="I29" s="16">
        <v>0</v>
      </c>
      <c r="J29">
        <v>41</v>
      </c>
      <c r="K29" s="16">
        <v>9.6199999999999994E-2</v>
      </c>
      <c r="M29" t="s">
        <v>169</v>
      </c>
      <c r="N29" t="str">
        <f t="shared" si="5"/>
        <v>WR</v>
      </c>
      <c r="O29">
        <f t="shared" si="6"/>
        <v>16</v>
      </c>
      <c r="P29">
        <f t="shared" si="7"/>
        <v>575</v>
      </c>
      <c r="Q29">
        <f t="shared" si="8"/>
        <v>0</v>
      </c>
      <c r="R29">
        <f t="shared" si="9"/>
        <v>227</v>
      </c>
      <c r="AF29" t="s">
        <v>648</v>
      </c>
    </row>
    <row r="30" spans="1:32" x14ac:dyDescent="0.25">
      <c r="A30" t="s">
        <v>405</v>
      </c>
      <c r="B30" t="s">
        <v>45</v>
      </c>
      <c r="C30" t="s">
        <v>63</v>
      </c>
      <c r="D30" t="s">
        <v>10</v>
      </c>
      <c r="E30">
        <v>15</v>
      </c>
      <c r="F30">
        <v>0</v>
      </c>
      <c r="G30" s="16">
        <v>0</v>
      </c>
      <c r="H30">
        <v>855</v>
      </c>
      <c r="I30" s="16">
        <v>0.78010000000000002</v>
      </c>
      <c r="J30">
        <v>82</v>
      </c>
      <c r="K30" s="16">
        <v>0.17230000000000001</v>
      </c>
      <c r="M30" t="s">
        <v>405</v>
      </c>
      <c r="N30" t="str">
        <f t="shared" si="5"/>
        <v>G</v>
      </c>
      <c r="O30">
        <f t="shared" si="6"/>
        <v>1</v>
      </c>
      <c r="P30">
        <f t="shared" si="7"/>
        <v>46</v>
      </c>
      <c r="Q30">
        <f t="shared" si="8"/>
        <v>0</v>
      </c>
      <c r="R30">
        <f t="shared" si="9"/>
        <v>0</v>
      </c>
      <c r="AF30" t="s">
        <v>760</v>
      </c>
    </row>
    <row r="31" spans="1:32" x14ac:dyDescent="0.25">
      <c r="A31" t="s">
        <v>364</v>
      </c>
      <c r="B31" t="s">
        <v>16</v>
      </c>
      <c r="C31" t="s">
        <v>37</v>
      </c>
      <c r="D31" t="s">
        <v>10</v>
      </c>
      <c r="E31">
        <v>12</v>
      </c>
      <c r="F31">
        <v>0</v>
      </c>
      <c r="G31" s="16">
        <v>0</v>
      </c>
      <c r="H31">
        <v>10</v>
      </c>
      <c r="I31" s="16">
        <v>9.5999999999999992E-3</v>
      </c>
      <c r="J31">
        <v>144</v>
      </c>
      <c r="K31" s="16">
        <v>0.3412</v>
      </c>
      <c r="M31" t="s">
        <v>364</v>
      </c>
      <c r="AF31" t="s">
        <v>760</v>
      </c>
    </row>
    <row r="32" spans="1:32" x14ac:dyDescent="0.25">
      <c r="A32" t="s">
        <v>53</v>
      </c>
      <c r="B32" t="s">
        <v>55</v>
      </c>
      <c r="C32" t="s">
        <v>169</v>
      </c>
      <c r="D32" t="s">
        <v>2</v>
      </c>
      <c r="E32">
        <v>16</v>
      </c>
      <c r="F32">
        <v>575</v>
      </c>
      <c r="G32" s="16">
        <v>0.51019999999999999</v>
      </c>
      <c r="H32">
        <v>0</v>
      </c>
      <c r="I32" s="16">
        <v>0</v>
      </c>
      <c r="J32">
        <v>227</v>
      </c>
      <c r="K32" s="16">
        <v>0.49780000000000002</v>
      </c>
      <c r="M32" t="s">
        <v>53</v>
      </c>
      <c r="N32" t="str">
        <f t="shared" si="5"/>
        <v>QB</v>
      </c>
      <c r="O32">
        <f t="shared" si="6"/>
        <v>16</v>
      </c>
      <c r="P32">
        <f t="shared" si="7"/>
        <v>1103</v>
      </c>
      <c r="Q32">
        <f t="shared" si="8"/>
        <v>0</v>
      </c>
      <c r="R32">
        <f t="shared" si="9"/>
        <v>0</v>
      </c>
      <c r="AF32" t="s">
        <v>291</v>
      </c>
    </row>
    <row r="33" spans="1:32" x14ac:dyDescent="0.25">
      <c r="A33" t="s">
        <v>275</v>
      </c>
      <c r="B33" t="s">
        <v>23</v>
      </c>
      <c r="C33" t="s">
        <v>802</v>
      </c>
      <c r="D33" t="s">
        <v>2</v>
      </c>
      <c r="E33">
        <v>2</v>
      </c>
      <c r="F33">
        <v>0</v>
      </c>
      <c r="G33" s="16">
        <v>0</v>
      </c>
      <c r="H33">
        <v>0</v>
      </c>
      <c r="I33" s="16">
        <v>0</v>
      </c>
      <c r="J33">
        <v>5</v>
      </c>
      <c r="K33" s="16">
        <v>1.11E-2</v>
      </c>
      <c r="M33" t="s">
        <v>275</v>
      </c>
      <c r="AF33" t="s">
        <v>291</v>
      </c>
    </row>
    <row r="34" spans="1:32" x14ac:dyDescent="0.25">
      <c r="A34" t="s">
        <v>361</v>
      </c>
      <c r="B34" t="s">
        <v>10</v>
      </c>
      <c r="C34" t="s">
        <v>802</v>
      </c>
      <c r="D34" t="s">
        <v>2</v>
      </c>
      <c r="E34">
        <v>9</v>
      </c>
      <c r="F34">
        <v>24</v>
      </c>
      <c r="G34" s="16">
        <v>2.1999999999999999E-2</v>
      </c>
      <c r="H34">
        <v>0</v>
      </c>
      <c r="I34" s="16">
        <v>0</v>
      </c>
      <c r="J34">
        <v>81</v>
      </c>
      <c r="K34" s="16">
        <v>0.19009999999999999</v>
      </c>
      <c r="M34" t="s">
        <v>361</v>
      </c>
      <c r="N34" t="str">
        <f t="shared" si="5"/>
        <v>CB</v>
      </c>
      <c r="O34">
        <f t="shared" si="6"/>
        <v>16</v>
      </c>
      <c r="P34">
        <f t="shared" si="7"/>
        <v>0</v>
      </c>
      <c r="Q34">
        <f t="shared" si="8"/>
        <v>674</v>
      </c>
      <c r="R34">
        <f t="shared" si="9"/>
        <v>115</v>
      </c>
      <c r="AF34" t="s">
        <v>611</v>
      </c>
    </row>
    <row r="35" spans="1:32" x14ac:dyDescent="0.25">
      <c r="A35" t="s">
        <v>108</v>
      </c>
      <c r="B35" t="s">
        <v>2</v>
      </c>
      <c r="C35" t="s">
        <v>405</v>
      </c>
      <c r="D35" t="s">
        <v>545</v>
      </c>
      <c r="E35">
        <v>1</v>
      </c>
      <c r="F35">
        <v>46</v>
      </c>
      <c r="G35" s="16">
        <v>4.0800000000000003E-2</v>
      </c>
      <c r="H35">
        <v>0</v>
      </c>
      <c r="I35" s="16">
        <v>0</v>
      </c>
      <c r="J35">
        <v>0</v>
      </c>
      <c r="K35" s="16">
        <v>0</v>
      </c>
      <c r="M35" t="s">
        <v>108</v>
      </c>
      <c r="N35" t="str">
        <f t="shared" si="5"/>
        <v>WR</v>
      </c>
      <c r="O35">
        <f t="shared" si="6"/>
        <v>16</v>
      </c>
      <c r="P35">
        <f t="shared" si="7"/>
        <v>1056</v>
      </c>
      <c r="Q35">
        <f t="shared" si="8"/>
        <v>0</v>
      </c>
      <c r="R35">
        <f t="shared" si="9"/>
        <v>2</v>
      </c>
      <c r="AF35" t="s">
        <v>611</v>
      </c>
    </row>
    <row r="36" spans="1:32" x14ac:dyDescent="0.25">
      <c r="A36" t="s">
        <v>104</v>
      </c>
      <c r="B36" t="s">
        <v>2</v>
      </c>
      <c r="C36" t="s">
        <v>53</v>
      </c>
      <c r="D36" t="s">
        <v>55</v>
      </c>
      <c r="E36">
        <v>16</v>
      </c>
      <c r="F36">
        <v>1103</v>
      </c>
      <c r="G36" s="16">
        <v>0.97960000000000003</v>
      </c>
      <c r="H36">
        <v>0</v>
      </c>
      <c r="I36" s="16">
        <v>0</v>
      </c>
      <c r="J36">
        <v>0</v>
      </c>
      <c r="K36" s="16">
        <v>0</v>
      </c>
      <c r="M36" t="s">
        <v>104</v>
      </c>
      <c r="N36" t="str">
        <f t="shared" si="5"/>
        <v>WR</v>
      </c>
      <c r="O36">
        <f t="shared" si="6"/>
        <v>16</v>
      </c>
      <c r="P36">
        <f t="shared" si="7"/>
        <v>651</v>
      </c>
      <c r="Q36">
        <f t="shared" si="8"/>
        <v>0</v>
      </c>
      <c r="R36">
        <f t="shared" si="9"/>
        <v>27</v>
      </c>
      <c r="AF36" t="s">
        <v>728</v>
      </c>
    </row>
    <row r="37" spans="1:32" x14ac:dyDescent="0.25">
      <c r="A37" t="s">
        <v>129</v>
      </c>
      <c r="B37" t="s">
        <v>10</v>
      </c>
      <c r="C37" t="s">
        <v>361</v>
      </c>
      <c r="D37" t="s">
        <v>10</v>
      </c>
      <c r="E37">
        <v>16</v>
      </c>
      <c r="F37">
        <v>0</v>
      </c>
      <c r="G37" s="16">
        <v>0</v>
      </c>
      <c r="H37">
        <v>674</v>
      </c>
      <c r="I37" s="16">
        <v>0.68220000000000003</v>
      </c>
      <c r="J37">
        <v>115</v>
      </c>
      <c r="K37" s="16">
        <v>0.25219999999999998</v>
      </c>
      <c r="M37" t="s">
        <v>129</v>
      </c>
      <c r="N37" t="str">
        <f t="shared" si="5"/>
        <v>CB</v>
      </c>
      <c r="O37">
        <f t="shared" si="6"/>
        <v>5</v>
      </c>
      <c r="P37">
        <f t="shared" si="7"/>
        <v>0</v>
      </c>
      <c r="Q37">
        <f t="shared" si="8"/>
        <v>256</v>
      </c>
      <c r="R37">
        <f t="shared" si="9"/>
        <v>5</v>
      </c>
      <c r="AF37" t="s">
        <v>728</v>
      </c>
    </row>
    <row r="38" spans="1:32" x14ac:dyDescent="0.25">
      <c r="A38" t="s">
        <v>273</v>
      </c>
      <c r="B38" t="s">
        <v>49</v>
      </c>
      <c r="C38" t="s">
        <v>108</v>
      </c>
      <c r="D38" t="s">
        <v>2</v>
      </c>
      <c r="E38">
        <v>16</v>
      </c>
      <c r="F38">
        <v>1056</v>
      </c>
      <c r="G38" s="16">
        <v>0.92710000000000004</v>
      </c>
      <c r="H38">
        <v>0</v>
      </c>
      <c r="I38" s="16">
        <v>0</v>
      </c>
      <c r="J38">
        <v>2</v>
      </c>
      <c r="K38" s="16">
        <v>4.4000000000000003E-3</v>
      </c>
      <c r="M38" t="s">
        <v>273</v>
      </c>
      <c r="N38" t="str">
        <f t="shared" si="5"/>
        <v>C</v>
      </c>
      <c r="O38">
        <f t="shared" si="6"/>
        <v>13</v>
      </c>
      <c r="P38">
        <f t="shared" si="7"/>
        <v>925</v>
      </c>
      <c r="Q38">
        <f t="shared" si="8"/>
        <v>0</v>
      </c>
      <c r="R38">
        <f t="shared" si="9"/>
        <v>61</v>
      </c>
      <c r="AF38" t="s">
        <v>761</v>
      </c>
    </row>
    <row r="39" spans="1:32" x14ac:dyDescent="0.25">
      <c r="A39" t="s">
        <v>395</v>
      </c>
      <c r="B39" t="s">
        <v>49</v>
      </c>
      <c r="C39" t="s">
        <v>104</v>
      </c>
      <c r="D39" t="s">
        <v>2</v>
      </c>
      <c r="E39">
        <v>16</v>
      </c>
      <c r="F39">
        <v>651</v>
      </c>
      <c r="G39" s="16">
        <v>0.62780000000000002</v>
      </c>
      <c r="H39">
        <v>0</v>
      </c>
      <c r="I39" s="16">
        <v>0</v>
      </c>
      <c r="J39">
        <v>27</v>
      </c>
      <c r="K39" s="16">
        <v>5.8400000000000001E-2</v>
      </c>
      <c r="M39" t="s">
        <v>395</v>
      </c>
      <c r="AF39" t="s">
        <v>761</v>
      </c>
    </row>
    <row r="40" spans="1:32" x14ac:dyDescent="0.25">
      <c r="A40" t="s">
        <v>413</v>
      </c>
      <c r="B40" t="s">
        <v>7</v>
      </c>
      <c r="C40" t="s">
        <v>129</v>
      </c>
      <c r="D40" t="s">
        <v>10</v>
      </c>
      <c r="E40">
        <v>5</v>
      </c>
      <c r="F40">
        <v>0</v>
      </c>
      <c r="G40" s="16">
        <v>0</v>
      </c>
      <c r="H40">
        <v>256</v>
      </c>
      <c r="I40" s="16">
        <v>0.23230000000000001</v>
      </c>
      <c r="J40">
        <v>5</v>
      </c>
      <c r="K40" s="16">
        <v>1.11E-2</v>
      </c>
      <c r="M40" t="s">
        <v>413</v>
      </c>
      <c r="AF40" t="s">
        <v>628</v>
      </c>
    </row>
    <row r="41" spans="1:32" x14ac:dyDescent="0.25">
      <c r="A41" t="s">
        <v>145</v>
      </c>
      <c r="B41" t="s">
        <v>2</v>
      </c>
      <c r="C41" t="s">
        <v>273</v>
      </c>
      <c r="D41" t="s">
        <v>201</v>
      </c>
      <c r="E41">
        <v>13</v>
      </c>
      <c r="F41">
        <v>925</v>
      </c>
      <c r="G41" s="16">
        <v>0.82150000000000001</v>
      </c>
      <c r="H41">
        <v>0</v>
      </c>
      <c r="I41" s="16">
        <v>0</v>
      </c>
      <c r="J41">
        <v>61</v>
      </c>
      <c r="K41" s="16">
        <v>0.1258</v>
      </c>
      <c r="M41" t="s">
        <v>145</v>
      </c>
      <c r="N41" t="str">
        <f t="shared" si="5"/>
        <v>WR</v>
      </c>
      <c r="O41">
        <f t="shared" si="6"/>
        <v>11</v>
      </c>
      <c r="P41">
        <f t="shared" si="7"/>
        <v>590</v>
      </c>
      <c r="Q41">
        <f t="shared" si="8"/>
        <v>0</v>
      </c>
      <c r="R41">
        <f t="shared" si="9"/>
        <v>28</v>
      </c>
      <c r="AF41" t="s">
        <v>628</v>
      </c>
    </row>
    <row r="42" spans="1:32" x14ac:dyDescent="0.25">
      <c r="A42" t="s">
        <v>350</v>
      </c>
      <c r="B42" t="s">
        <v>55</v>
      </c>
      <c r="C42" t="s">
        <v>580</v>
      </c>
      <c r="D42" t="s">
        <v>540</v>
      </c>
      <c r="E42">
        <v>16</v>
      </c>
      <c r="F42">
        <v>0</v>
      </c>
      <c r="G42" s="16">
        <v>0</v>
      </c>
      <c r="H42">
        <v>909</v>
      </c>
      <c r="I42" s="16">
        <v>0.92</v>
      </c>
      <c r="J42">
        <v>9</v>
      </c>
      <c r="K42" s="16">
        <v>1.9699999999999999E-2</v>
      </c>
      <c r="M42" t="s">
        <v>350</v>
      </c>
      <c r="AF42" t="s">
        <v>581</v>
      </c>
    </row>
    <row r="43" spans="1:32" x14ac:dyDescent="0.25">
      <c r="A43" t="s">
        <v>160</v>
      </c>
      <c r="B43" t="s">
        <v>13</v>
      </c>
      <c r="C43" t="s">
        <v>580</v>
      </c>
      <c r="D43" t="s">
        <v>2</v>
      </c>
      <c r="E43">
        <v>5</v>
      </c>
      <c r="F43">
        <v>256</v>
      </c>
      <c r="G43" s="16">
        <v>0.2364</v>
      </c>
      <c r="H43">
        <v>0</v>
      </c>
      <c r="I43" s="16">
        <v>0</v>
      </c>
      <c r="J43">
        <v>0</v>
      </c>
      <c r="K43" s="16">
        <v>0</v>
      </c>
      <c r="M43" t="s">
        <v>160</v>
      </c>
      <c r="N43" t="str">
        <f t="shared" si="5"/>
        <v>TE</v>
      </c>
      <c r="O43">
        <f t="shared" si="6"/>
        <v>5</v>
      </c>
      <c r="P43">
        <f t="shared" si="7"/>
        <v>229</v>
      </c>
      <c r="Q43">
        <f t="shared" si="8"/>
        <v>0</v>
      </c>
      <c r="R43">
        <f t="shared" si="9"/>
        <v>0</v>
      </c>
      <c r="AF43" t="s">
        <v>581</v>
      </c>
    </row>
    <row r="44" spans="1:32" x14ac:dyDescent="0.25">
      <c r="A44" t="s">
        <v>318</v>
      </c>
      <c r="B44" t="s">
        <v>31</v>
      </c>
      <c r="C44" t="s">
        <v>555</v>
      </c>
      <c r="D44" t="s">
        <v>10</v>
      </c>
      <c r="E44">
        <v>16</v>
      </c>
      <c r="F44">
        <v>0</v>
      </c>
      <c r="G44" s="16">
        <v>0</v>
      </c>
      <c r="H44">
        <v>1</v>
      </c>
      <c r="I44" s="16">
        <v>8.9999999999999998E-4</v>
      </c>
      <c r="J44">
        <v>253</v>
      </c>
      <c r="K44" s="16">
        <v>0.5282</v>
      </c>
      <c r="M44" t="s">
        <v>318</v>
      </c>
      <c r="N44" t="str">
        <f t="shared" si="5"/>
        <v>LB</v>
      </c>
      <c r="O44">
        <f t="shared" si="6"/>
        <v>16</v>
      </c>
      <c r="P44">
        <f t="shared" si="7"/>
        <v>0</v>
      </c>
      <c r="Q44">
        <f t="shared" si="8"/>
        <v>1077</v>
      </c>
      <c r="R44">
        <f t="shared" si="9"/>
        <v>35</v>
      </c>
      <c r="AF44" t="s">
        <v>568</v>
      </c>
    </row>
    <row r="45" spans="1:32" x14ac:dyDescent="0.25">
      <c r="A45" t="s">
        <v>339</v>
      </c>
      <c r="B45" t="s">
        <v>26</v>
      </c>
      <c r="C45" t="s">
        <v>555</v>
      </c>
      <c r="D45" t="s">
        <v>70</v>
      </c>
      <c r="E45">
        <v>12</v>
      </c>
      <c r="F45">
        <v>0</v>
      </c>
      <c r="G45" s="16">
        <v>0</v>
      </c>
      <c r="H45">
        <v>475</v>
      </c>
      <c r="I45" s="16">
        <v>0.43459999999999999</v>
      </c>
      <c r="J45">
        <v>35</v>
      </c>
      <c r="K45" s="16">
        <v>7.4499999999999997E-2</v>
      </c>
      <c r="M45" t="s">
        <v>339</v>
      </c>
      <c r="N45" t="str">
        <f t="shared" si="5"/>
        <v>SS</v>
      </c>
      <c r="O45">
        <f t="shared" si="6"/>
        <v>2</v>
      </c>
      <c r="P45">
        <f t="shared" si="7"/>
        <v>0</v>
      </c>
      <c r="Q45">
        <f t="shared" si="8"/>
        <v>0</v>
      </c>
      <c r="R45">
        <f t="shared" si="9"/>
        <v>28</v>
      </c>
      <c r="AF45" t="s">
        <v>568</v>
      </c>
    </row>
    <row r="46" spans="1:32" x14ac:dyDescent="0.25">
      <c r="A46" t="s">
        <v>163</v>
      </c>
      <c r="B46" t="s">
        <v>45</v>
      </c>
      <c r="C46" t="s">
        <v>555</v>
      </c>
      <c r="D46" t="s">
        <v>13</v>
      </c>
      <c r="E46">
        <v>14</v>
      </c>
      <c r="F46">
        <v>294</v>
      </c>
      <c r="G46" s="16">
        <v>0.28539999999999999</v>
      </c>
      <c r="H46">
        <v>0</v>
      </c>
      <c r="I46" s="16">
        <v>0</v>
      </c>
      <c r="J46">
        <v>191</v>
      </c>
      <c r="K46" s="16">
        <v>0.42159999999999997</v>
      </c>
      <c r="M46" t="s">
        <v>163</v>
      </c>
      <c r="N46" t="str">
        <f t="shared" si="5"/>
        <v>T</v>
      </c>
      <c r="O46">
        <f t="shared" si="6"/>
        <v>12</v>
      </c>
      <c r="P46">
        <f t="shared" si="7"/>
        <v>369</v>
      </c>
      <c r="Q46">
        <f t="shared" si="8"/>
        <v>0</v>
      </c>
      <c r="R46">
        <f t="shared" si="9"/>
        <v>65</v>
      </c>
      <c r="AF46" t="s">
        <v>743</v>
      </c>
    </row>
    <row r="47" spans="1:32" x14ac:dyDescent="0.25">
      <c r="A47" t="s">
        <v>347</v>
      </c>
      <c r="B47" t="s">
        <v>70</v>
      </c>
      <c r="C47" t="s">
        <v>790</v>
      </c>
      <c r="D47" t="s">
        <v>16</v>
      </c>
      <c r="E47">
        <v>1</v>
      </c>
      <c r="F47">
        <v>0</v>
      </c>
      <c r="G47" s="16">
        <v>0</v>
      </c>
      <c r="H47">
        <v>0</v>
      </c>
      <c r="I47" s="16">
        <v>0</v>
      </c>
      <c r="J47">
        <v>13</v>
      </c>
      <c r="K47" s="16">
        <v>3.0700000000000002E-2</v>
      </c>
      <c r="M47" t="s">
        <v>347</v>
      </c>
      <c r="N47" t="str">
        <f t="shared" si="5"/>
        <v>DT</v>
      </c>
      <c r="O47">
        <f t="shared" si="6"/>
        <v>1</v>
      </c>
      <c r="P47">
        <f t="shared" si="7"/>
        <v>0</v>
      </c>
      <c r="Q47">
        <f t="shared" si="8"/>
        <v>18</v>
      </c>
      <c r="R47">
        <f t="shared" si="9"/>
        <v>1</v>
      </c>
      <c r="AF47" t="s">
        <v>743</v>
      </c>
    </row>
    <row r="48" spans="1:32" x14ac:dyDescent="0.25">
      <c r="A48" t="s">
        <v>61</v>
      </c>
      <c r="B48" t="s">
        <v>23</v>
      </c>
      <c r="C48" t="s">
        <v>790</v>
      </c>
      <c r="D48" t="s">
        <v>16</v>
      </c>
      <c r="E48">
        <v>6</v>
      </c>
      <c r="F48">
        <v>19</v>
      </c>
      <c r="G48" s="16">
        <v>1.9800000000000002E-2</v>
      </c>
      <c r="H48">
        <v>0</v>
      </c>
      <c r="I48" s="16">
        <v>0</v>
      </c>
      <c r="J48">
        <v>111</v>
      </c>
      <c r="K48" s="16">
        <v>0.2467</v>
      </c>
      <c r="M48" t="s">
        <v>61</v>
      </c>
      <c r="AF48" t="s">
        <v>785</v>
      </c>
    </row>
    <row r="49" spans="1:32" x14ac:dyDescent="0.25">
      <c r="A49" t="s">
        <v>222</v>
      </c>
      <c r="B49" t="s">
        <v>16</v>
      </c>
      <c r="C49" t="s">
        <v>600</v>
      </c>
      <c r="D49" t="s">
        <v>55</v>
      </c>
      <c r="E49">
        <v>5</v>
      </c>
      <c r="F49">
        <v>23</v>
      </c>
      <c r="G49" s="16">
        <v>2.0199999999999999E-2</v>
      </c>
      <c r="H49">
        <v>0</v>
      </c>
      <c r="I49" s="16">
        <v>0</v>
      </c>
      <c r="J49">
        <v>0</v>
      </c>
      <c r="K49" s="16">
        <v>0</v>
      </c>
      <c r="M49" t="s">
        <v>222</v>
      </c>
      <c r="N49" t="str">
        <f t="shared" si="5"/>
        <v>RB</v>
      </c>
      <c r="O49">
        <f t="shared" si="6"/>
        <v>16</v>
      </c>
      <c r="P49">
        <f t="shared" si="7"/>
        <v>783</v>
      </c>
      <c r="Q49">
        <f t="shared" si="8"/>
        <v>0</v>
      </c>
      <c r="R49">
        <f t="shared" si="9"/>
        <v>3</v>
      </c>
      <c r="AF49" t="s">
        <v>785</v>
      </c>
    </row>
    <row r="50" spans="1:32" x14ac:dyDescent="0.25">
      <c r="A50" t="s">
        <v>291</v>
      </c>
      <c r="B50" t="s">
        <v>98</v>
      </c>
      <c r="C50" t="s">
        <v>600</v>
      </c>
      <c r="D50" t="s">
        <v>55</v>
      </c>
      <c r="E50">
        <v>6</v>
      </c>
      <c r="F50">
        <v>358</v>
      </c>
      <c r="G50" s="16">
        <v>0.32550000000000001</v>
      </c>
      <c r="H50">
        <v>0</v>
      </c>
      <c r="I50" s="16">
        <v>0</v>
      </c>
      <c r="J50">
        <v>0</v>
      </c>
      <c r="K50" s="16">
        <v>0</v>
      </c>
      <c r="M50" s="19" t="s">
        <v>291</v>
      </c>
      <c r="N50" s="19" t="str">
        <f t="shared" si="5"/>
        <v>DE</v>
      </c>
      <c r="O50" s="19">
        <v>15</v>
      </c>
      <c r="P50" s="19">
        <f t="shared" si="7"/>
        <v>0</v>
      </c>
      <c r="Q50" s="19">
        <f>266+189</f>
        <v>455</v>
      </c>
      <c r="R50" s="19">
        <f>150+117</f>
        <v>267</v>
      </c>
      <c r="S50" s="17" t="s">
        <v>98</v>
      </c>
      <c r="T50" s="17">
        <v>6</v>
      </c>
      <c r="U50" s="17">
        <v>0</v>
      </c>
      <c r="V50" s="20">
        <v>0</v>
      </c>
      <c r="W50" s="17">
        <v>189</v>
      </c>
      <c r="X50" s="20">
        <v>0.16800000000000001</v>
      </c>
      <c r="Y50" s="17">
        <v>117</v>
      </c>
      <c r="Z50" s="20">
        <v>0.25219999999999998</v>
      </c>
      <c r="AF50" t="s">
        <v>480</v>
      </c>
    </row>
    <row r="51" spans="1:32" x14ac:dyDescent="0.25">
      <c r="A51" t="s">
        <v>269</v>
      </c>
      <c r="B51" t="s">
        <v>45</v>
      </c>
      <c r="C51" t="s">
        <v>145</v>
      </c>
      <c r="D51" t="s">
        <v>2</v>
      </c>
      <c r="E51">
        <v>11</v>
      </c>
      <c r="F51">
        <v>590</v>
      </c>
      <c r="G51" s="16">
        <v>0.53879999999999995</v>
      </c>
      <c r="H51">
        <v>0</v>
      </c>
      <c r="I51" s="16">
        <v>0</v>
      </c>
      <c r="J51">
        <v>28</v>
      </c>
      <c r="K51" s="16">
        <v>5.6899999999999999E-2</v>
      </c>
      <c r="M51" t="s">
        <v>269</v>
      </c>
      <c r="N51" t="str">
        <f t="shared" si="5"/>
        <v>T</v>
      </c>
      <c r="O51">
        <f t="shared" si="6"/>
        <v>16</v>
      </c>
      <c r="P51">
        <f t="shared" si="7"/>
        <v>988</v>
      </c>
      <c r="Q51">
        <f t="shared" si="8"/>
        <v>0</v>
      </c>
      <c r="R51">
        <f t="shared" si="9"/>
        <v>50</v>
      </c>
      <c r="AF51" t="s">
        <v>480</v>
      </c>
    </row>
    <row r="52" spans="1:32" x14ac:dyDescent="0.25">
      <c r="A52" t="s">
        <v>374</v>
      </c>
      <c r="B52" t="s">
        <v>16</v>
      </c>
      <c r="C52" t="s">
        <v>712</v>
      </c>
      <c r="D52" t="s">
        <v>10</v>
      </c>
      <c r="E52">
        <v>2</v>
      </c>
      <c r="F52">
        <v>0</v>
      </c>
      <c r="G52" s="16">
        <v>0</v>
      </c>
      <c r="H52">
        <v>107</v>
      </c>
      <c r="I52" s="16">
        <v>0.1023</v>
      </c>
      <c r="J52">
        <v>0</v>
      </c>
      <c r="K52" s="16">
        <v>0</v>
      </c>
      <c r="M52" t="s">
        <v>374</v>
      </c>
      <c r="N52" t="str">
        <f t="shared" si="5"/>
        <v>RB</v>
      </c>
      <c r="O52">
        <f t="shared" si="6"/>
        <v>16</v>
      </c>
      <c r="P52">
        <f t="shared" si="7"/>
        <v>380</v>
      </c>
      <c r="Q52">
        <f t="shared" si="8"/>
        <v>0</v>
      </c>
      <c r="R52">
        <f t="shared" si="9"/>
        <v>36</v>
      </c>
      <c r="T52" t="s">
        <v>809</v>
      </c>
      <c r="AF52" t="s">
        <v>656</v>
      </c>
    </row>
    <row r="53" spans="1:32" x14ac:dyDescent="0.25">
      <c r="A53" t="s">
        <v>52</v>
      </c>
      <c r="B53" t="s">
        <v>31</v>
      </c>
      <c r="C53" t="s">
        <v>712</v>
      </c>
      <c r="D53" t="s">
        <v>10</v>
      </c>
      <c r="E53">
        <v>7</v>
      </c>
      <c r="F53">
        <v>0</v>
      </c>
      <c r="G53" s="16">
        <v>0</v>
      </c>
      <c r="H53">
        <v>473</v>
      </c>
      <c r="I53" s="16">
        <v>0.43080000000000002</v>
      </c>
      <c r="J53">
        <v>7</v>
      </c>
      <c r="K53" s="16">
        <v>1.47E-2</v>
      </c>
      <c r="M53" t="s">
        <v>52</v>
      </c>
      <c r="AF53" t="s">
        <v>656</v>
      </c>
    </row>
    <row r="54" spans="1:32" x14ac:dyDescent="0.25">
      <c r="A54" t="s">
        <v>57</v>
      </c>
      <c r="B54" t="s">
        <v>2</v>
      </c>
      <c r="C54" t="s">
        <v>160</v>
      </c>
      <c r="D54" t="s">
        <v>13</v>
      </c>
      <c r="E54">
        <v>5</v>
      </c>
      <c r="F54">
        <v>229</v>
      </c>
      <c r="G54" s="16">
        <v>0.20910000000000001</v>
      </c>
      <c r="H54">
        <v>0</v>
      </c>
      <c r="I54" s="16">
        <v>0</v>
      </c>
      <c r="J54">
        <v>0</v>
      </c>
      <c r="K54" s="16">
        <v>0</v>
      </c>
      <c r="M54" t="s">
        <v>57</v>
      </c>
      <c r="AF54" t="s">
        <v>632</v>
      </c>
    </row>
    <row r="55" spans="1:32" x14ac:dyDescent="0.25">
      <c r="A55" t="s">
        <v>118</v>
      </c>
      <c r="B55" t="s">
        <v>10</v>
      </c>
      <c r="C55" t="s">
        <v>775</v>
      </c>
      <c r="D55" t="s">
        <v>10</v>
      </c>
      <c r="E55">
        <v>2</v>
      </c>
      <c r="F55">
        <v>0</v>
      </c>
      <c r="G55" s="16">
        <v>0</v>
      </c>
      <c r="H55">
        <v>0</v>
      </c>
      <c r="I55" s="16">
        <v>0</v>
      </c>
      <c r="J55">
        <v>29</v>
      </c>
      <c r="K55" s="16">
        <v>6.0499999999999998E-2</v>
      </c>
      <c r="M55" t="s">
        <v>118</v>
      </c>
      <c r="AF55" t="s">
        <v>632</v>
      </c>
    </row>
    <row r="56" spans="1:32" x14ac:dyDescent="0.25">
      <c r="A56" t="s">
        <v>377</v>
      </c>
      <c r="B56" t="s">
        <v>98</v>
      </c>
      <c r="C56" t="s">
        <v>775</v>
      </c>
      <c r="D56" t="s">
        <v>10</v>
      </c>
      <c r="E56">
        <v>12</v>
      </c>
      <c r="F56">
        <v>0</v>
      </c>
      <c r="G56" s="16">
        <v>0</v>
      </c>
      <c r="H56">
        <v>69</v>
      </c>
      <c r="I56" s="16">
        <v>6.5699999999999995E-2</v>
      </c>
      <c r="J56">
        <v>216</v>
      </c>
      <c r="K56" s="16">
        <v>0.51060000000000005</v>
      </c>
      <c r="M56" t="s">
        <v>377</v>
      </c>
      <c r="N56" t="str">
        <f t="shared" si="5"/>
        <v>DE</v>
      </c>
      <c r="O56">
        <f t="shared" si="6"/>
        <v>16</v>
      </c>
      <c r="P56">
        <f t="shared" si="7"/>
        <v>0</v>
      </c>
      <c r="Q56">
        <f t="shared" si="8"/>
        <v>401</v>
      </c>
      <c r="R56">
        <f t="shared" si="9"/>
        <v>87</v>
      </c>
      <c r="AF56" t="s">
        <v>657</v>
      </c>
    </row>
    <row r="57" spans="1:32" x14ac:dyDescent="0.25">
      <c r="A57" t="s">
        <v>422</v>
      </c>
      <c r="B57" t="s">
        <v>49</v>
      </c>
      <c r="C57" t="s">
        <v>318</v>
      </c>
      <c r="D57" t="s">
        <v>540</v>
      </c>
      <c r="E57">
        <v>16</v>
      </c>
      <c r="F57">
        <v>0</v>
      </c>
      <c r="G57" s="16">
        <v>0</v>
      </c>
      <c r="H57">
        <v>1077</v>
      </c>
      <c r="I57" s="16">
        <v>0.98540000000000005</v>
      </c>
      <c r="J57">
        <v>35</v>
      </c>
      <c r="K57" s="16">
        <v>7.4499999999999997E-2</v>
      </c>
      <c r="M57" t="s">
        <v>422</v>
      </c>
      <c r="AF57" t="s">
        <v>657</v>
      </c>
    </row>
    <row r="58" spans="1:32" x14ac:dyDescent="0.25">
      <c r="A58" t="s">
        <v>245</v>
      </c>
      <c r="B58" t="s">
        <v>31</v>
      </c>
      <c r="C58" t="s">
        <v>648</v>
      </c>
      <c r="D58" t="s">
        <v>543</v>
      </c>
      <c r="E58">
        <v>2</v>
      </c>
      <c r="F58">
        <v>0</v>
      </c>
      <c r="G58" s="16">
        <v>0</v>
      </c>
      <c r="H58">
        <v>0</v>
      </c>
      <c r="I58" s="16">
        <v>0</v>
      </c>
      <c r="J58">
        <v>6</v>
      </c>
      <c r="K58" s="16">
        <v>1.43E-2</v>
      </c>
      <c r="M58" t="s">
        <v>245</v>
      </c>
      <c r="N58" t="str">
        <f t="shared" si="5"/>
        <v>LB</v>
      </c>
      <c r="O58">
        <f t="shared" si="6"/>
        <v>16</v>
      </c>
      <c r="P58">
        <f t="shared" si="7"/>
        <v>0</v>
      </c>
      <c r="Q58">
        <f t="shared" si="8"/>
        <v>623</v>
      </c>
      <c r="R58">
        <f t="shared" si="9"/>
        <v>233</v>
      </c>
      <c r="AF58" t="s">
        <v>622</v>
      </c>
    </row>
    <row r="59" spans="1:32" x14ac:dyDescent="0.25">
      <c r="A59" t="s">
        <v>258</v>
      </c>
      <c r="B59" t="s">
        <v>23</v>
      </c>
      <c r="C59" t="s">
        <v>648</v>
      </c>
      <c r="D59" t="s">
        <v>543</v>
      </c>
      <c r="E59">
        <v>3</v>
      </c>
      <c r="F59">
        <v>0</v>
      </c>
      <c r="G59" s="16">
        <v>0</v>
      </c>
      <c r="H59">
        <v>0</v>
      </c>
      <c r="I59" s="16">
        <v>0</v>
      </c>
      <c r="J59">
        <v>34</v>
      </c>
      <c r="K59" s="16">
        <v>7.3599999999999999E-2</v>
      </c>
      <c r="M59" t="s">
        <v>258</v>
      </c>
      <c r="N59" t="str">
        <f t="shared" si="5"/>
        <v>LB</v>
      </c>
      <c r="O59">
        <f t="shared" si="6"/>
        <v>16</v>
      </c>
      <c r="P59">
        <f t="shared" si="7"/>
        <v>0</v>
      </c>
      <c r="Q59">
        <f t="shared" si="8"/>
        <v>1068</v>
      </c>
      <c r="R59">
        <f t="shared" si="9"/>
        <v>85</v>
      </c>
      <c r="AF59" t="s">
        <v>622</v>
      </c>
    </row>
    <row r="60" spans="1:32" x14ac:dyDescent="0.25">
      <c r="A60" t="s">
        <v>216</v>
      </c>
      <c r="B60" t="s">
        <v>2</v>
      </c>
      <c r="C60" t="s">
        <v>339</v>
      </c>
      <c r="D60" t="s">
        <v>7</v>
      </c>
      <c r="E60">
        <v>2</v>
      </c>
      <c r="F60">
        <v>0</v>
      </c>
      <c r="G60" s="16">
        <v>0</v>
      </c>
      <c r="H60">
        <v>0</v>
      </c>
      <c r="I60" s="16">
        <v>0</v>
      </c>
      <c r="J60">
        <v>28</v>
      </c>
      <c r="K60" s="16">
        <v>5.7700000000000001E-2</v>
      </c>
      <c r="M60" t="s">
        <v>216</v>
      </c>
      <c r="AF60" t="s">
        <v>794</v>
      </c>
    </row>
    <row r="61" spans="1:32" x14ac:dyDescent="0.25">
      <c r="A61" t="s">
        <v>263</v>
      </c>
      <c r="B61" t="s">
        <v>2</v>
      </c>
      <c r="C61" t="s">
        <v>163</v>
      </c>
      <c r="D61" t="s">
        <v>542</v>
      </c>
      <c r="E61">
        <v>12</v>
      </c>
      <c r="F61">
        <v>369</v>
      </c>
      <c r="G61" s="16">
        <v>0.32400000000000001</v>
      </c>
      <c r="H61">
        <v>0</v>
      </c>
      <c r="I61" s="16">
        <v>0</v>
      </c>
      <c r="J61">
        <v>65</v>
      </c>
      <c r="K61" s="16">
        <v>0.14410000000000001</v>
      </c>
      <c r="M61" t="s">
        <v>263</v>
      </c>
      <c r="N61" t="str">
        <f t="shared" si="5"/>
        <v>WR</v>
      </c>
      <c r="O61">
        <f t="shared" si="6"/>
        <v>11</v>
      </c>
      <c r="P61">
        <f t="shared" si="7"/>
        <v>379</v>
      </c>
      <c r="Q61">
        <f t="shared" si="8"/>
        <v>0</v>
      </c>
      <c r="R61">
        <f t="shared" si="9"/>
        <v>131</v>
      </c>
      <c r="AF61" t="s">
        <v>794</v>
      </c>
    </row>
    <row r="62" spans="1:32" x14ac:dyDescent="0.25">
      <c r="A62" t="s">
        <v>287</v>
      </c>
      <c r="B62" t="s">
        <v>288</v>
      </c>
      <c r="C62" t="s">
        <v>760</v>
      </c>
      <c r="D62" t="s">
        <v>540</v>
      </c>
      <c r="E62">
        <v>3</v>
      </c>
      <c r="F62">
        <v>0</v>
      </c>
      <c r="G62" s="16">
        <v>0</v>
      </c>
      <c r="H62">
        <v>10</v>
      </c>
      <c r="I62" s="16">
        <v>9.2999999999999992E-3</v>
      </c>
      <c r="J62">
        <v>57</v>
      </c>
      <c r="K62" s="16">
        <v>0.1147</v>
      </c>
      <c r="M62" t="s">
        <v>287</v>
      </c>
      <c r="AF62" t="s">
        <v>797</v>
      </c>
    </row>
    <row r="63" spans="1:32" x14ac:dyDescent="0.25">
      <c r="A63" t="s">
        <v>278</v>
      </c>
      <c r="B63" t="s">
        <v>13</v>
      </c>
      <c r="C63" t="s">
        <v>760</v>
      </c>
      <c r="D63" t="s">
        <v>540</v>
      </c>
      <c r="E63">
        <v>11</v>
      </c>
      <c r="F63">
        <v>0</v>
      </c>
      <c r="G63" s="16">
        <v>0</v>
      </c>
      <c r="H63">
        <v>1</v>
      </c>
      <c r="I63" s="16">
        <v>8.9999999999999998E-4</v>
      </c>
      <c r="J63">
        <v>197</v>
      </c>
      <c r="K63" s="16">
        <v>0.46239999999999998</v>
      </c>
      <c r="M63" t="s">
        <v>278</v>
      </c>
      <c r="AF63" t="s">
        <v>797</v>
      </c>
    </row>
    <row r="64" spans="1:32" x14ac:dyDescent="0.25">
      <c r="A64" t="s">
        <v>371</v>
      </c>
      <c r="B64" t="s">
        <v>55</v>
      </c>
      <c r="C64" t="s">
        <v>347</v>
      </c>
      <c r="D64" t="s">
        <v>70</v>
      </c>
      <c r="E64">
        <v>1</v>
      </c>
      <c r="F64">
        <v>0</v>
      </c>
      <c r="G64" s="16">
        <v>0</v>
      </c>
      <c r="H64">
        <v>18</v>
      </c>
      <c r="I64" s="16">
        <v>1.6500000000000001E-2</v>
      </c>
      <c r="J64">
        <v>1</v>
      </c>
      <c r="K64" s="16">
        <v>2.0999999999999999E-3</v>
      </c>
      <c r="M64" t="s">
        <v>371</v>
      </c>
      <c r="AF64" t="s">
        <v>744</v>
      </c>
    </row>
    <row r="65" spans="1:32" x14ac:dyDescent="0.25">
      <c r="A65" t="s">
        <v>50</v>
      </c>
      <c r="B65" t="s">
        <v>49</v>
      </c>
      <c r="C65" t="s">
        <v>222</v>
      </c>
      <c r="D65" t="s">
        <v>16</v>
      </c>
      <c r="E65">
        <v>16</v>
      </c>
      <c r="F65">
        <v>783</v>
      </c>
      <c r="G65" s="16">
        <v>0.71179999999999999</v>
      </c>
      <c r="H65">
        <v>0</v>
      </c>
      <c r="I65" s="16">
        <v>0</v>
      </c>
      <c r="J65">
        <v>3</v>
      </c>
      <c r="K65" s="16">
        <v>6.4999999999999997E-3</v>
      </c>
      <c r="M65" t="s">
        <v>50</v>
      </c>
      <c r="AF65" t="s">
        <v>744</v>
      </c>
    </row>
    <row r="66" spans="1:32" x14ac:dyDescent="0.25">
      <c r="A66" t="s">
        <v>72</v>
      </c>
      <c r="B66" t="s">
        <v>2</v>
      </c>
      <c r="C66" t="s">
        <v>291</v>
      </c>
      <c r="D66" t="s">
        <v>98</v>
      </c>
      <c r="E66">
        <v>9</v>
      </c>
      <c r="F66">
        <v>0</v>
      </c>
      <c r="G66" s="16">
        <v>0</v>
      </c>
      <c r="H66">
        <v>266</v>
      </c>
      <c r="I66" s="16">
        <v>0.25090000000000001</v>
      </c>
      <c r="J66">
        <v>150</v>
      </c>
      <c r="K66" s="16">
        <v>0.33260000000000001</v>
      </c>
      <c r="M66" t="s">
        <v>72</v>
      </c>
      <c r="AF66" t="s">
        <v>749</v>
      </c>
    </row>
    <row r="67" spans="1:32" x14ac:dyDescent="0.25">
      <c r="A67" t="s">
        <v>274</v>
      </c>
      <c r="B67" t="s">
        <v>201</v>
      </c>
      <c r="C67" t="s">
        <v>291</v>
      </c>
      <c r="D67" t="s">
        <v>98</v>
      </c>
      <c r="E67">
        <v>6</v>
      </c>
      <c r="F67">
        <v>0</v>
      </c>
      <c r="G67" s="16">
        <v>0</v>
      </c>
      <c r="H67">
        <v>189</v>
      </c>
      <c r="I67" s="16">
        <v>0.16800000000000001</v>
      </c>
      <c r="J67">
        <v>117</v>
      </c>
      <c r="K67" s="16">
        <v>0.25219999999999998</v>
      </c>
      <c r="M67" t="s">
        <v>274</v>
      </c>
      <c r="N67" t="str">
        <f t="shared" si="5"/>
        <v>C</v>
      </c>
      <c r="O67">
        <f t="shared" si="6"/>
        <v>16</v>
      </c>
      <c r="P67">
        <f t="shared" si="7"/>
        <v>1047</v>
      </c>
      <c r="Q67">
        <f t="shared" si="8"/>
        <v>0</v>
      </c>
      <c r="R67">
        <f t="shared" si="9"/>
        <v>0</v>
      </c>
      <c r="AF67" t="s">
        <v>749</v>
      </c>
    </row>
    <row r="68" spans="1:32" x14ac:dyDescent="0.25">
      <c r="A68" t="s">
        <v>276</v>
      </c>
      <c r="B68" t="s">
        <v>7</v>
      </c>
      <c r="C68" t="s">
        <v>269</v>
      </c>
      <c r="D68" t="s">
        <v>542</v>
      </c>
      <c r="E68">
        <v>16</v>
      </c>
      <c r="F68">
        <v>988</v>
      </c>
      <c r="G68" s="16">
        <v>1</v>
      </c>
      <c r="H68">
        <v>0</v>
      </c>
      <c r="I68" s="16">
        <v>0</v>
      </c>
      <c r="J68">
        <v>50</v>
      </c>
      <c r="K68" s="16">
        <v>0.1193</v>
      </c>
      <c r="M68" t="s">
        <v>276</v>
      </c>
      <c r="AF68" t="s">
        <v>720</v>
      </c>
    </row>
    <row r="69" spans="1:32" x14ac:dyDescent="0.25">
      <c r="A69" t="s">
        <v>189</v>
      </c>
      <c r="B69" t="s">
        <v>13</v>
      </c>
      <c r="C69" t="s">
        <v>374</v>
      </c>
      <c r="D69" t="s">
        <v>16</v>
      </c>
      <c r="E69">
        <v>16</v>
      </c>
      <c r="F69">
        <v>380</v>
      </c>
      <c r="G69" s="16">
        <v>0.34889999999999999</v>
      </c>
      <c r="H69">
        <v>0</v>
      </c>
      <c r="I69" s="16">
        <v>0</v>
      </c>
      <c r="J69">
        <v>36</v>
      </c>
      <c r="K69" s="16">
        <v>8.4500000000000006E-2</v>
      </c>
      <c r="M69" t="s">
        <v>189</v>
      </c>
      <c r="AF69" t="s">
        <v>720</v>
      </c>
    </row>
    <row r="70" spans="1:32" x14ac:dyDescent="0.25">
      <c r="A70" t="s">
        <v>354</v>
      </c>
      <c r="B70" t="s">
        <v>49</v>
      </c>
      <c r="C70" t="s">
        <v>611</v>
      </c>
      <c r="D70" t="s">
        <v>288</v>
      </c>
      <c r="E70">
        <v>16</v>
      </c>
      <c r="F70">
        <v>0</v>
      </c>
      <c r="G70" s="16">
        <v>0</v>
      </c>
      <c r="H70">
        <v>0</v>
      </c>
      <c r="I70" s="16">
        <v>0</v>
      </c>
      <c r="J70">
        <v>136</v>
      </c>
      <c r="K70" s="16">
        <v>0.32229999999999998</v>
      </c>
      <c r="M70" t="s">
        <v>354</v>
      </c>
      <c r="AF70" t="s">
        <v>755</v>
      </c>
    </row>
    <row r="71" spans="1:32" x14ac:dyDescent="0.25">
      <c r="A71" t="s">
        <v>259</v>
      </c>
      <c r="B71" t="s">
        <v>45</v>
      </c>
      <c r="C71" t="s">
        <v>611</v>
      </c>
      <c r="D71" t="s">
        <v>98</v>
      </c>
      <c r="E71">
        <v>16</v>
      </c>
      <c r="F71">
        <v>0</v>
      </c>
      <c r="G71" s="16">
        <v>0</v>
      </c>
      <c r="H71">
        <v>678</v>
      </c>
      <c r="I71" s="16">
        <v>0.61580000000000001</v>
      </c>
      <c r="J71">
        <v>21</v>
      </c>
      <c r="K71" s="16">
        <v>4.5499999999999999E-2</v>
      </c>
      <c r="M71" t="s">
        <v>259</v>
      </c>
      <c r="N71" t="str">
        <f t="shared" si="5"/>
        <v>T</v>
      </c>
      <c r="O71">
        <f t="shared" si="6"/>
        <v>3</v>
      </c>
      <c r="P71">
        <f t="shared" si="7"/>
        <v>72</v>
      </c>
      <c r="Q71">
        <f t="shared" si="8"/>
        <v>0</v>
      </c>
      <c r="R71">
        <f t="shared" si="9"/>
        <v>10</v>
      </c>
      <c r="AF71" t="s">
        <v>755</v>
      </c>
    </row>
    <row r="72" spans="1:32" x14ac:dyDescent="0.25">
      <c r="A72" t="s">
        <v>134</v>
      </c>
      <c r="B72" t="s">
        <v>49</v>
      </c>
      <c r="C72" t="s">
        <v>377</v>
      </c>
      <c r="D72" t="s">
        <v>98</v>
      </c>
      <c r="E72">
        <v>16</v>
      </c>
      <c r="F72">
        <v>0</v>
      </c>
      <c r="G72" s="16">
        <v>0</v>
      </c>
      <c r="H72">
        <v>401</v>
      </c>
      <c r="I72" s="16">
        <v>0.34989999999999999</v>
      </c>
      <c r="J72">
        <v>87</v>
      </c>
      <c r="K72" s="16">
        <v>0.1933</v>
      </c>
      <c r="M72" t="s">
        <v>134</v>
      </c>
      <c r="N72" t="str">
        <f t="shared" si="5"/>
        <v>G</v>
      </c>
      <c r="O72">
        <f t="shared" si="6"/>
        <v>14</v>
      </c>
      <c r="P72">
        <f t="shared" si="7"/>
        <v>249</v>
      </c>
      <c r="Q72">
        <f t="shared" si="8"/>
        <v>0</v>
      </c>
      <c r="R72">
        <f t="shared" si="9"/>
        <v>61</v>
      </c>
      <c r="AF72" t="s">
        <v>705</v>
      </c>
    </row>
    <row r="73" spans="1:32" x14ac:dyDescent="0.25">
      <c r="A73" t="s">
        <v>110</v>
      </c>
      <c r="B73" t="s">
        <v>2</v>
      </c>
      <c r="C73" t="s">
        <v>728</v>
      </c>
      <c r="D73" t="s">
        <v>2</v>
      </c>
      <c r="E73">
        <v>13</v>
      </c>
      <c r="F73">
        <v>99</v>
      </c>
      <c r="G73" s="16">
        <v>9.0399999999999994E-2</v>
      </c>
      <c r="H73">
        <v>0</v>
      </c>
      <c r="I73" s="16">
        <v>0</v>
      </c>
      <c r="J73">
        <v>269</v>
      </c>
      <c r="K73" s="16">
        <v>0.54669999999999996</v>
      </c>
      <c r="M73" t="s">
        <v>110</v>
      </c>
      <c r="AF73" t="s">
        <v>705</v>
      </c>
    </row>
    <row r="74" spans="1:32" x14ac:dyDescent="0.25">
      <c r="A74" t="s">
        <v>432</v>
      </c>
      <c r="B74" t="s">
        <v>16</v>
      </c>
      <c r="C74" t="s">
        <v>728</v>
      </c>
      <c r="D74" t="s">
        <v>16</v>
      </c>
      <c r="E74">
        <v>10</v>
      </c>
      <c r="F74">
        <v>338</v>
      </c>
      <c r="G74" s="16">
        <v>0.33400000000000002</v>
      </c>
      <c r="H74">
        <v>0</v>
      </c>
      <c r="I74" s="16">
        <v>0</v>
      </c>
      <c r="J74">
        <v>41</v>
      </c>
      <c r="K74" s="16">
        <v>8.6099999999999996E-2</v>
      </c>
      <c r="M74" t="s">
        <v>432</v>
      </c>
      <c r="N74" t="str">
        <f t="shared" si="5"/>
        <v>RB</v>
      </c>
      <c r="O74">
        <f t="shared" si="6"/>
        <v>11</v>
      </c>
      <c r="P74">
        <f t="shared" si="7"/>
        <v>194</v>
      </c>
      <c r="Q74">
        <f t="shared" si="8"/>
        <v>0</v>
      </c>
      <c r="R74">
        <f t="shared" si="9"/>
        <v>126</v>
      </c>
      <c r="AF74" t="s">
        <v>763</v>
      </c>
    </row>
    <row r="75" spans="1:32" x14ac:dyDescent="0.25">
      <c r="A75" t="s">
        <v>302</v>
      </c>
      <c r="B75" t="s">
        <v>70</v>
      </c>
      <c r="C75" t="s">
        <v>245</v>
      </c>
      <c r="D75" t="s">
        <v>540</v>
      </c>
      <c r="E75">
        <v>16</v>
      </c>
      <c r="F75">
        <v>0</v>
      </c>
      <c r="G75" s="16">
        <v>0</v>
      </c>
      <c r="H75">
        <v>623</v>
      </c>
      <c r="I75" s="16">
        <v>0.58879999999999999</v>
      </c>
      <c r="J75">
        <v>233</v>
      </c>
      <c r="K75" s="16">
        <v>0.55610000000000004</v>
      </c>
      <c r="M75" t="s">
        <v>302</v>
      </c>
      <c r="N75" t="str">
        <f t="shared" si="5"/>
        <v>DT,NT</v>
      </c>
      <c r="O75">
        <f t="shared" si="6"/>
        <v>5</v>
      </c>
      <c r="P75">
        <f t="shared" si="7"/>
        <v>0</v>
      </c>
      <c r="Q75">
        <f t="shared" si="8"/>
        <v>13</v>
      </c>
      <c r="R75">
        <f t="shared" si="9"/>
        <v>5</v>
      </c>
      <c r="AF75" t="s">
        <v>763</v>
      </c>
    </row>
    <row r="76" spans="1:32" x14ac:dyDescent="0.25">
      <c r="A76" t="s">
        <v>383</v>
      </c>
      <c r="B76" t="s">
        <v>7</v>
      </c>
      <c r="C76" t="s">
        <v>258</v>
      </c>
      <c r="D76" t="s">
        <v>540</v>
      </c>
      <c r="E76">
        <v>16</v>
      </c>
      <c r="F76">
        <v>0</v>
      </c>
      <c r="G76" s="16">
        <v>0</v>
      </c>
      <c r="H76">
        <v>1068</v>
      </c>
      <c r="I76" s="16">
        <v>1</v>
      </c>
      <c r="J76">
        <v>85</v>
      </c>
      <c r="K76" s="16">
        <v>0.1968</v>
      </c>
      <c r="M76" t="s">
        <v>383</v>
      </c>
      <c r="N76" t="str">
        <f t="shared" si="5"/>
        <v>SS</v>
      </c>
      <c r="O76">
        <f t="shared" si="6"/>
        <v>15</v>
      </c>
      <c r="P76">
        <f t="shared" si="7"/>
        <v>0</v>
      </c>
      <c r="Q76">
        <f t="shared" si="8"/>
        <v>991</v>
      </c>
      <c r="R76">
        <f t="shared" si="9"/>
        <v>159</v>
      </c>
      <c r="AF76" t="s">
        <v>792</v>
      </c>
    </row>
    <row r="77" spans="1:32" x14ac:dyDescent="0.25">
      <c r="A77" t="s">
        <v>246</v>
      </c>
      <c r="B77" t="s">
        <v>70</v>
      </c>
      <c r="C77" t="s">
        <v>263</v>
      </c>
      <c r="D77" t="s">
        <v>2</v>
      </c>
      <c r="E77">
        <v>11</v>
      </c>
      <c r="F77">
        <v>379</v>
      </c>
      <c r="G77" s="16">
        <v>0.33629999999999999</v>
      </c>
      <c r="H77">
        <v>0</v>
      </c>
      <c r="I77" s="16">
        <v>0</v>
      </c>
      <c r="J77">
        <v>131</v>
      </c>
      <c r="K77" s="16">
        <v>0.2873</v>
      </c>
      <c r="M77" t="s">
        <v>246</v>
      </c>
      <c r="N77" t="str">
        <f t="shared" si="5"/>
        <v>DE</v>
      </c>
      <c r="O77">
        <f t="shared" si="6"/>
        <v>12</v>
      </c>
      <c r="P77">
        <f t="shared" si="7"/>
        <v>0</v>
      </c>
      <c r="Q77">
        <f t="shared" si="8"/>
        <v>436</v>
      </c>
      <c r="R77">
        <f t="shared" si="9"/>
        <v>109</v>
      </c>
      <c r="AF77" t="s">
        <v>792</v>
      </c>
    </row>
    <row r="78" spans="1:32" x14ac:dyDescent="0.25">
      <c r="A78" t="s">
        <v>124</v>
      </c>
      <c r="B78" t="s">
        <v>10</v>
      </c>
      <c r="C78" t="s">
        <v>274</v>
      </c>
      <c r="D78" t="s">
        <v>201</v>
      </c>
      <c r="E78">
        <v>16</v>
      </c>
      <c r="F78">
        <v>1047</v>
      </c>
      <c r="G78" s="16">
        <v>1</v>
      </c>
      <c r="H78">
        <v>0</v>
      </c>
      <c r="I78" s="16">
        <v>0</v>
      </c>
      <c r="J78">
        <v>0</v>
      </c>
      <c r="K78" s="16">
        <v>0</v>
      </c>
      <c r="M78" t="s">
        <v>124</v>
      </c>
      <c r="N78" t="str">
        <f t="shared" si="5"/>
        <v>CB</v>
      </c>
      <c r="O78">
        <f t="shared" si="6"/>
        <v>16</v>
      </c>
      <c r="P78">
        <f t="shared" si="7"/>
        <v>0</v>
      </c>
      <c r="Q78">
        <f t="shared" si="8"/>
        <v>899</v>
      </c>
      <c r="R78">
        <f t="shared" si="9"/>
        <v>149</v>
      </c>
      <c r="AF78" t="s">
        <v>604</v>
      </c>
    </row>
    <row r="79" spans="1:32" x14ac:dyDescent="0.25">
      <c r="A79" t="s">
        <v>3</v>
      </c>
      <c r="B79" t="s">
        <v>2</v>
      </c>
      <c r="C79" t="s">
        <v>259</v>
      </c>
      <c r="D79" t="s">
        <v>542</v>
      </c>
      <c r="E79">
        <v>3</v>
      </c>
      <c r="F79">
        <v>72</v>
      </c>
      <c r="G79" s="16">
        <v>6.3899999999999998E-2</v>
      </c>
      <c r="H79">
        <v>0</v>
      </c>
      <c r="I79" s="16">
        <v>0</v>
      </c>
      <c r="J79">
        <v>10</v>
      </c>
      <c r="K79" s="16">
        <v>2.1899999999999999E-2</v>
      </c>
      <c r="M79" t="s">
        <v>3</v>
      </c>
      <c r="N79" t="str">
        <f t="shared" ref="N79:N142" si="10">VLOOKUP(A79,C$3:K$363,2,FALSE)</f>
        <v>WR</v>
      </c>
      <c r="O79">
        <f t="shared" ref="O79:O142" si="11">VLOOKUP(A79,C$3:K$363,3,FALSE)</f>
        <v>14</v>
      </c>
      <c r="P79">
        <f t="shared" ref="P79:P142" si="12">VLOOKUP(A79,C$3:K$363,4,FALSE)</f>
        <v>777</v>
      </c>
      <c r="Q79">
        <f t="shared" ref="Q79:Q142" si="13">VLOOKUP(A79,C$3:K$363,6,FALSE)</f>
        <v>0</v>
      </c>
      <c r="R79">
        <f t="shared" ref="R79:R142" si="14">VLOOKUP(A79,C$3:K$363,8,FALSE)</f>
        <v>0</v>
      </c>
      <c r="AF79" t="s">
        <v>604</v>
      </c>
    </row>
    <row r="80" spans="1:32" x14ac:dyDescent="0.25">
      <c r="A80" t="s">
        <v>156</v>
      </c>
      <c r="B80" t="s">
        <v>55</v>
      </c>
      <c r="C80" t="s">
        <v>134</v>
      </c>
      <c r="D80" t="s">
        <v>545</v>
      </c>
      <c r="E80">
        <v>14</v>
      </c>
      <c r="F80">
        <v>249</v>
      </c>
      <c r="G80" s="16">
        <v>0.24030000000000001</v>
      </c>
      <c r="H80">
        <v>0</v>
      </c>
      <c r="I80" s="16">
        <v>0</v>
      </c>
      <c r="J80">
        <v>61</v>
      </c>
      <c r="K80" s="16">
        <v>0.1298</v>
      </c>
      <c r="M80" t="s">
        <v>156</v>
      </c>
      <c r="N80" t="str">
        <f t="shared" si="10"/>
        <v>QB</v>
      </c>
      <c r="O80">
        <f t="shared" si="11"/>
        <v>2</v>
      </c>
      <c r="P80">
        <f t="shared" si="12"/>
        <v>71</v>
      </c>
      <c r="Q80">
        <f t="shared" si="13"/>
        <v>0</v>
      </c>
      <c r="R80">
        <f t="shared" si="14"/>
        <v>0</v>
      </c>
      <c r="AF80" t="s">
        <v>669</v>
      </c>
    </row>
    <row r="81" spans="1:32" x14ac:dyDescent="0.25">
      <c r="A81" t="s">
        <v>165</v>
      </c>
      <c r="B81" t="s">
        <v>16</v>
      </c>
      <c r="C81" t="s">
        <v>432</v>
      </c>
      <c r="D81" t="s">
        <v>16</v>
      </c>
      <c r="E81">
        <v>11</v>
      </c>
      <c r="F81">
        <v>194</v>
      </c>
      <c r="G81" s="16">
        <v>0.18709999999999999</v>
      </c>
      <c r="H81">
        <v>0</v>
      </c>
      <c r="I81" s="16">
        <v>0</v>
      </c>
      <c r="J81">
        <v>126</v>
      </c>
      <c r="K81" s="16">
        <v>0.28249999999999997</v>
      </c>
      <c r="M81" t="s">
        <v>165</v>
      </c>
      <c r="N81" t="str">
        <f t="shared" si="10"/>
        <v>RB</v>
      </c>
      <c r="O81">
        <f t="shared" si="11"/>
        <v>16</v>
      </c>
      <c r="P81">
        <f t="shared" si="12"/>
        <v>17</v>
      </c>
      <c r="Q81">
        <f t="shared" si="13"/>
        <v>0</v>
      </c>
      <c r="R81">
        <f t="shared" si="14"/>
        <v>317</v>
      </c>
      <c r="AF81" t="s">
        <v>669</v>
      </c>
    </row>
    <row r="82" spans="1:32" x14ac:dyDescent="0.25">
      <c r="A82" t="s">
        <v>439</v>
      </c>
      <c r="B82" t="s">
        <v>49</v>
      </c>
      <c r="C82" t="s">
        <v>302</v>
      </c>
      <c r="D82" t="s">
        <v>803</v>
      </c>
      <c r="E82">
        <v>5</v>
      </c>
      <c r="F82">
        <v>0</v>
      </c>
      <c r="G82" s="16">
        <v>0</v>
      </c>
      <c r="H82">
        <v>13</v>
      </c>
      <c r="I82" s="16">
        <v>1.3299999999999999E-2</v>
      </c>
      <c r="J82">
        <v>5</v>
      </c>
      <c r="K82" s="16">
        <v>1.1299999999999999E-2</v>
      </c>
      <c r="M82" t="s">
        <v>439</v>
      </c>
      <c r="AF82" t="s">
        <v>669</v>
      </c>
    </row>
    <row r="83" spans="1:32" x14ac:dyDescent="0.25">
      <c r="A83" t="s">
        <v>106</v>
      </c>
      <c r="B83" t="s">
        <v>70</v>
      </c>
      <c r="C83" t="s">
        <v>383</v>
      </c>
      <c r="D83" t="s">
        <v>7</v>
      </c>
      <c r="E83">
        <v>15</v>
      </c>
      <c r="F83">
        <v>0</v>
      </c>
      <c r="G83" s="16">
        <v>0</v>
      </c>
      <c r="H83">
        <v>991</v>
      </c>
      <c r="I83" s="16">
        <v>0.90010000000000001</v>
      </c>
      <c r="J83">
        <v>159</v>
      </c>
      <c r="K83" s="16">
        <v>0.34420000000000001</v>
      </c>
      <c r="M83" t="s">
        <v>106</v>
      </c>
      <c r="N83" t="str">
        <f t="shared" si="10"/>
        <v>DT</v>
      </c>
      <c r="O83">
        <f t="shared" si="11"/>
        <v>6</v>
      </c>
      <c r="P83">
        <f t="shared" si="12"/>
        <v>0</v>
      </c>
      <c r="Q83">
        <f t="shared" si="13"/>
        <v>129</v>
      </c>
      <c r="R83">
        <f t="shared" si="14"/>
        <v>20</v>
      </c>
      <c r="AF83" t="s">
        <v>772</v>
      </c>
    </row>
    <row r="84" spans="1:32" x14ac:dyDescent="0.25">
      <c r="A84" t="s">
        <v>396</v>
      </c>
      <c r="B84" t="s">
        <v>16</v>
      </c>
      <c r="C84" t="s">
        <v>246</v>
      </c>
      <c r="D84" t="s">
        <v>98</v>
      </c>
      <c r="E84">
        <v>12</v>
      </c>
      <c r="F84">
        <v>0</v>
      </c>
      <c r="G84" s="16">
        <v>0</v>
      </c>
      <c r="H84">
        <v>436</v>
      </c>
      <c r="I84" s="16">
        <v>0.4007</v>
      </c>
      <c r="J84">
        <v>109</v>
      </c>
      <c r="K84" s="16">
        <v>0.23</v>
      </c>
      <c r="M84" t="s">
        <v>396</v>
      </c>
      <c r="AF84" t="s">
        <v>772</v>
      </c>
    </row>
    <row r="85" spans="1:32" x14ac:dyDescent="0.25">
      <c r="A85" t="s">
        <v>167</v>
      </c>
      <c r="B85" t="s">
        <v>98</v>
      </c>
      <c r="C85" t="s">
        <v>124</v>
      </c>
      <c r="D85" t="s">
        <v>10</v>
      </c>
      <c r="E85">
        <v>16</v>
      </c>
      <c r="F85">
        <v>0</v>
      </c>
      <c r="G85" s="16">
        <v>0</v>
      </c>
      <c r="H85">
        <v>899</v>
      </c>
      <c r="I85" s="16">
        <v>0.78449999999999998</v>
      </c>
      <c r="J85">
        <v>149</v>
      </c>
      <c r="K85" s="16">
        <v>0.33110000000000001</v>
      </c>
      <c r="M85" t="s">
        <v>167</v>
      </c>
      <c r="N85" t="str">
        <f t="shared" si="10"/>
        <v>LB</v>
      </c>
      <c r="O85">
        <f t="shared" si="11"/>
        <v>6</v>
      </c>
      <c r="P85">
        <f t="shared" si="12"/>
        <v>0</v>
      </c>
      <c r="Q85">
        <f t="shared" si="13"/>
        <v>316</v>
      </c>
      <c r="R85">
        <f t="shared" si="14"/>
        <v>0</v>
      </c>
      <c r="AF85" t="s">
        <v>799</v>
      </c>
    </row>
    <row r="86" spans="1:32" x14ac:dyDescent="0.25">
      <c r="A86" t="s">
        <v>33</v>
      </c>
      <c r="B86" t="s">
        <v>10</v>
      </c>
      <c r="C86" t="s">
        <v>761</v>
      </c>
      <c r="D86" t="s">
        <v>542</v>
      </c>
      <c r="E86">
        <v>16</v>
      </c>
      <c r="F86">
        <v>121</v>
      </c>
      <c r="G86" s="16">
        <v>0.1171</v>
      </c>
      <c r="H86">
        <v>0</v>
      </c>
      <c r="I86" s="16">
        <v>0</v>
      </c>
      <c r="J86">
        <v>94</v>
      </c>
      <c r="K86" s="16">
        <v>0.18909999999999999</v>
      </c>
      <c r="M86" t="s">
        <v>33</v>
      </c>
      <c r="AF86" t="s">
        <v>799</v>
      </c>
    </row>
    <row r="87" spans="1:32" x14ac:dyDescent="0.25">
      <c r="A87" t="s">
        <v>265</v>
      </c>
      <c r="B87" t="s">
        <v>98</v>
      </c>
      <c r="C87" t="s">
        <v>761</v>
      </c>
      <c r="D87" t="s">
        <v>542</v>
      </c>
      <c r="E87">
        <v>7</v>
      </c>
      <c r="F87">
        <v>3</v>
      </c>
      <c r="G87" s="16">
        <v>2.7000000000000001E-3</v>
      </c>
      <c r="H87">
        <v>0</v>
      </c>
      <c r="I87" s="16">
        <v>0</v>
      </c>
      <c r="J87">
        <v>34</v>
      </c>
      <c r="K87" s="16">
        <v>7.3300000000000004E-2</v>
      </c>
      <c r="M87" t="s">
        <v>265</v>
      </c>
      <c r="N87" t="str">
        <f t="shared" si="10"/>
        <v>DE</v>
      </c>
      <c r="O87">
        <f t="shared" si="11"/>
        <v>16</v>
      </c>
      <c r="P87">
        <f t="shared" si="12"/>
        <v>0</v>
      </c>
      <c r="Q87">
        <f t="shared" si="13"/>
        <v>701</v>
      </c>
      <c r="R87">
        <f t="shared" si="14"/>
        <v>67</v>
      </c>
      <c r="AF87" t="s">
        <v>783</v>
      </c>
    </row>
    <row r="88" spans="1:32" x14ac:dyDescent="0.25">
      <c r="A88" t="s">
        <v>190</v>
      </c>
      <c r="B88" t="s">
        <v>10</v>
      </c>
      <c r="C88" t="s">
        <v>628</v>
      </c>
      <c r="D88" t="s">
        <v>98</v>
      </c>
      <c r="E88">
        <v>4</v>
      </c>
      <c r="F88">
        <v>0</v>
      </c>
      <c r="G88" s="16">
        <v>0</v>
      </c>
      <c r="H88">
        <v>117</v>
      </c>
      <c r="I88" s="16">
        <v>0.112</v>
      </c>
      <c r="J88">
        <v>5</v>
      </c>
      <c r="K88" s="16">
        <v>1.18E-2</v>
      </c>
      <c r="M88" t="s">
        <v>190</v>
      </c>
      <c r="AF88" t="s">
        <v>783</v>
      </c>
    </row>
    <row r="89" spans="1:32" x14ac:dyDescent="0.25">
      <c r="A89" t="s">
        <v>80</v>
      </c>
      <c r="B89" t="s">
        <v>7</v>
      </c>
      <c r="C89" t="s">
        <v>628</v>
      </c>
      <c r="D89" t="s">
        <v>98</v>
      </c>
      <c r="E89">
        <v>3</v>
      </c>
      <c r="F89">
        <v>0</v>
      </c>
      <c r="G89" s="16">
        <v>0</v>
      </c>
      <c r="H89">
        <v>88</v>
      </c>
      <c r="I89" s="16">
        <v>7.8200000000000006E-2</v>
      </c>
      <c r="J89">
        <v>18</v>
      </c>
      <c r="K89" s="16">
        <v>3.8800000000000001E-2</v>
      </c>
      <c r="M89" t="s">
        <v>80</v>
      </c>
      <c r="N89" t="str">
        <f t="shared" si="10"/>
        <v>LB</v>
      </c>
      <c r="O89">
        <f t="shared" si="11"/>
        <v>12</v>
      </c>
      <c r="P89">
        <f t="shared" si="12"/>
        <v>0</v>
      </c>
      <c r="Q89">
        <f t="shared" si="13"/>
        <v>705</v>
      </c>
      <c r="R89">
        <f t="shared" si="14"/>
        <v>0</v>
      </c>
      <c r="AF89" t="s">
        <v>783</v>
      </c>
    </row>
    <row r="90" spans="1:32" x14ac:dyDescent="0.25">
      <c r="A90" t="s">
        <v>91</v>
      </c>
      <c r="B90" t="s">
        <v>55</v>
      </c>
      <c r="C90" t="s">
        <v>3</v>
      </c>
      <c r="D90" t="s">
        <v>2</v>
      </c>
      <c r="E90">
        <v>14</v>
      </c>
      <c r="F90">
        <v>777</v>
      </c>
      <c r="G90" s="16">
        <v>0.74209999999999998</v>
      </c>
      <c r="H90">
        <v>0</v>
      </c>
      <c r="I90" s="16">
        <v>0</v>
      </c>
      <c r="J90">
        <v>0</v>
      </c>
      <c r="K90" s="16">
        <v>0</v>
      </c>
      <c r="M90" t="s">
        <v>91</v>
      </c>
      <c r="N90" t="str">
        <f t="shared" si="10"/>
        <v>QB</v>
      </c>
      <c r="O90">
        <f t="shared" si="11"/>
        <v>15</v>
      </c>
      <c r="P90">
        <f t="shared" si="12"/>
        <v>932</v>
      </c>
      <c r="Q90">
        <f t="shared" si="13"/>
        <v>0</v>
      </c>
      <c r="R90">
        <f t="shared" si="14"/>
        <v>0</v>
      </c>
      <c r="AF90" t="s">
        <v>738</v>
      </c>
    </row>
    <row r="91" spans="1:32" x14ac:dyDescent="0.25">
      <c r="A91" t="s">
        <v>389</v>
      </c>
      <c r="B91" t="s">
        <v>2</v>
      </c>
      <c r="C91" t="s">
        <v>581</v>
      </c>
      <c r="D91" t="s">
        <v>540</v>
      </c>
      <c r="E91">
        <v>13</v>
      </c>
      <c r="F91">
        <v>0</v>
      </c>
      <c r="G91" s="16">
        <v>0</v>
      </c>
      <c r="H91">
        <v>326</v>
      </c>
      <c r="I91" s="16">
        <v>0.29210000000000003</v>
      </c>
      <c r="J91">
        <v>148</v>
      </c>
      <c r="K91" s="16">
        <v>0.31490000000000001</v>
      </c>
      <c r="M91" t="s">
        <v>389</v>
      </c>
      <c r="AF91" t="s">
        <v>738</v>
      </c>
    </row>
    <row r="92" spans="1:32" x14ac:dyDescent="0.25">
      <c r="A92" t="s">
        <v>255</v>
      </c>
      <c r="B92" t="s">
        <v>23</v>
      </c>
      <c r="C92" t="s">
        <v>581</v>
      </c>
      <c r="D92" t="s">
        <v>773</v>
      </c>
      <c r="E92">
        <v>2</v>
      </c>
      <c r="F92">
        <v>0</v>
      </c>
      <c r="G92" s="16">
        <v>0</v>
      </c>
      <c r="H92">
        <v>25</v>
      </c>
      <c r="I92" s="16">
        <v>2.2800000000000001E-2</v>
      </c>
      <c r="J92">
        <v>20</v>
      </c>
      <c r="K92" s="16">
        <v>4.19E-2</v>
      </c>
      <c r="M92" t="s">
        <v>255</v>
      </c>
      <c r="N92" t="str">
        <f t="shared" si="10"/>
        <v>LB</v>
      </c>
      <c r="O92">
        <f t="shared" si="11"/>
        <v>15</v>
      </c>
      <c r="P92">
        <f t="shared" si="12"/>
        <v>0</v>
      </c>
      <c r="Q92">
        <f t="shared" si="13"/>
        <v>544</v>
      </c>
      <c r="R92">
        <f t="shared" si="14"/>
        <v>143</v>
      </c>
      <c r="AF92" t="s">
        <v>779</v>
      </c>
    </row>
    <row r="93" spans="1:32" x14ac:dyDescent="0.25">
      <c r="A93" t="s">
        <v>172</v>
      </c>
      <c r="B93" t="s">
        <v>16</v>
      </c>
      <c r="C93" t="s">
        <v>156</v>
      </c>
      <c r="D93" t="s">
        <v>55</v>
      </c>
      <c r="E93">
        <v>2</v>
      </c>
      <c r="F93">
        <v>71</v>
      </c>
      <c r="G93" s="16">
        <v>6.8500000000000005E-2</v>
      </c>
      <c r="H93">
        <v>0</v>
      </c>
      <c r="I93" s="16">
        <v>0</v>
      </c>
      <c r="J93">
        <v>0</v>
      </c>
      <c r="K93" s="16">
        <v>0</v>
      </c>
      <c r="M93" t="s">
        <v>172</v>
      </c>
      <c r="N93" t="str">
        <f t="shared" si="10"/>
        <v>RB</v>
      </c>
      <c r="O93">
        <f t="shared" si="11"/>
        <v>14</v>
      </c>
      <c r="P93">
        <f t="shared" si="12"/>
        <v>551</v>
      </c>
      <c r="Q93">
        <f t="shared" si="13"/>
        <v>0</v>
      </c>
      <c r="R93">
        <f t="shared" si="14"/>
        <v>0</v>
      </c>
      <c r="AF93" t="s">
        <v>779</v>
      </c>
    </row>
    <row r="94" spans="1:32" x14ac:dyDescent="0.25">
      <c r="A94" t="s">
        <v>24</v>
      </c>
      <c r="B94" t="s">
        <v>26</v>
      </c>
      <c r="C94" t="s">
        <v>165</v>
      </c>
      <c r="D94" t="s">
        <v>16</v>
      </c>
      <c r="E94">
        <v>16</v>
      </c>
      <c r="F94">
        <v>17</v>
      </c>
      <c r="G94" s="16">
        <v>1.66E-2</v>
      </c>
      <c r="H94">
        <v>0</v>
      </c>
      <c r="I94" s="16">
        <v>0</v>
      </c>
      <c r="J94">
        <v>317</v>
      </c>
      <c r="K94" s="16">
        <v>0.66879999999999995</v>
      </c>
      <c r="M94" t="s">
        <v>24</v>
      </c>
      <c r="AF94" t="s">
        <v>141</v>
      </c>
    </row>
    <row r="95" spans="1:32" x14ac:dyDescent="0.25">
      <c r="A95" t="s">
        <v>139</v>
      </c>
      <c r="B95" t="s">
        <v>70</v>
      </c>
      <c r="C95" t="s">
        <v>106</v>
      </c>
      <c r="D95" t="s">
        <v>70</v>
      </c>
      <c r="E95">
        <v>6</v>
      </c>
      <c r="F95">
        <v>0</v>
      </c>
      <c r="G95" s="16">
        <v>0</v>
      </c>
      <c r="H95">
        <v>129</v>
      </c>
      <c r="I95" s="16">
        <v>0.1164</v>
      </c>
      <c r="J95">
        <v>20</v>
      </c>
      <c r="K95" s="16">
        <v>4.58E-2</v>
      </c>
      <c r="M95" t="s">
        <v>139</v>
      </c>
      <c r="AF95" t="s">
        <v>141</v>
      </c>
    </row>
    <row r="96" spans="1:32" x14ac:dyDescent="0.25">
      <c r="A96" t="s">
        <v>241</v>
      </c>
      <c r="B96" t="s">
        <v>26</v>
      </c>
      <c r="C96" t="s">
        <v>167</v>
      </c>
      <c r="D96" t="s">
        <v>540</v>
      </c>
      <c r="E96">
        <v>6</v>
      </c>
      <c r="F96">
        <v>0</v>
      </c>
      <c r="G96" s="16">
        <v>0</v>
      </c>
      <c r="H96">
        <v>316</v>
      </c>
      <c r="I96" s="16">
        <v>0.28699999999999998</v>
      </c>
      <c r="J96">
        <v>0</v>
      </c>
      <c r="K96" s="16">
        <v>0</v>
      </c>
      <c r="M96" t="s">
        <v>241</v>
      </c>
      <c r="N96" t="str">
        <f t="shared" si="10"/>
        <v>CB</v>
      </c>
      <c r="O96">
        <f t="shared" si="11"/>
        <v>16</v>
      </c>
      <c r="P96">
        <f t="shared" si="12"/>
        <v>0</v>
      </c>
      <c r="Q96">
        <f t="shared" si="13"/>
        <v>1026</v>
      </c>
      <c r="R96">
        <f t="shared" si="14"/>
        <v>197</v>
      </c>
      <c r="AF96" t="s">
        <v>343</v>
      </c>
    </row>
    <row r="97" spans="1:32" x14ac:dyDescent="0.25">
      <c r="A97" t="s">
        <v>310</v>
      </c>
      <c r="B97" t="s">
        <v>2</v>
      </c>
      <c r="C97" t="s">
        <v>265</v>
      </c>
      <c r="D97" t="s">
        <v>98</v>
      </c>
      <c r="E97">
        <v>16</v>
      </c>
      <c r="F97">
        <v>0</v>
      </c>
      <c r="G97" s="16">
        <v>0</v>
      </c>
      <c r="H97">
        <v>701</v>
      </c>
      <c r="I97" s="16">
        <v>0.67079999999999995</v>
      </c>
      <c r="J97">
        <v>67</v>
      </c>
      <c r="K97" s="16">
        <v>0.1588</v>
      </c>
      <c r="M97" t="s">
        <v>310</v>
      </c>
      <c r="N97" t="str">
        <f t="shared" si="10"/>
        <v>WR</v>
      </c>
      <c r="O97">
        <f t="shared" si="11"/>
        <v>12</v>
      </c>
      <c r="P97">
        <f t="shared" si="12"/>
        <v>613</v>
      </c>
      <c r="Q97">
        <f t="shared" si="13"/>
        <v>0</v>
      </c>
      <c r="R97">
        <f t="shared" si="14"/>
        <v>5</v>
      </c>
      <c r="AF97" t="s">
        <v>343</v>
      </c>
    </row>
    <row r="98" spans="1:32" x14ac:dyDescent="0.25">
      <c r="A98" t="s">
        <v>17</v>
      </c>
      <c r="B98" t="s">
        <v>2</v>
      </c>
      <c r="C98" t="s">
        <v>80</v>
      </c>
      <c r="D98" t="s">
        <v>540</v>
      </c>
      <c r="E98">
        <v>12</v>
      </c>
      <c r="F98">
        <v>0</v>
      </c>
      <c r="G98" s="16">
        <v>0</v>
      </c>
      <c r="H98">
        <v>705</v>
      </c>
      <c r="I98" s="16">
        <v>0.66569999999999996</v>
      </c>
      <c r="J98">
        <v>0</v>
      </c>
      <c r="K98" s="16">
        <v>0</v>
      </c>
      <c r="M98" t="s">
        <v>17</v>
      </c>
      <c r="AF98" t="s">
        <v>35</v>
      </c>
    </row>
    <row r="99" spans="1:32" x14ac:dyDescent="0.25">
      <c r="A99" t="s">
        <v>411</v>
      </c>
      <c r="B99" t="s">
        <v>55</v>
      </c>
      <c r="C99" t="s">
        <v>568</v>
      </c>
      <c r="D99" t="s">
        <v>2</v>
      </c>
      <c r="E99">
        <v>11</v>
      </c>
      <c r="F99">
        <v>474</v>
      </c>
      <c r="G99" s="16">
        <v>0.4506</v>
      </c>
      <c r="H99">
        <v>0</v>
      </c>
      <c r="I99" s="16">
        <v>0</v>
      </c>
      <c r="J99">
        <v>4</v>
      </c>
      <c r="K99" s="16">
        <v>9.1999999999999998E-3</v>
      </c>
      <c r="M99" t="s">
        <v>411</v>
      </c>
      <c r="AF99" t="s">
        <v>35</v>
      </c>
    </row>
    <row r="100" spans="1:32" x14ac:dyDescent="0.25">
      <c r="A100" t="s">
        <v>177</v>
      </c>
      <c r="B100" t="s">
        <v>10</v>
      </c>
      <c r="C100" t="s">
        <v>568</v>
      </c>
      <c r="D100" t="s">
        <v>2</v>
      </c>
      <c r="E100">
        <v>5</v>
      </c>
      <c r="F100">
        <v>186</v>
      </c>
      <c r="G100" s="16">
        <v>0.1883</v>
      </c>
      <c r="H100">
        <v>0</v>
      </c>
      <c r="I100" s="16">
        <v>0</v>
      </c>
      <c r="J100">
        <v>25</v>
      </c>
      <c r="K100" s="16">
        <v>5.9700000000000003E-2</v>
      </c>
      <c r="M100" t="s">
        <v>177</v>
      </c>
      <c r="N100" t="str">
        <f t="shared" si="10"/>
        <v>CB</v>
      </c>
      <c r="O100">
        <f t="shared" si="11"/>
        <v>11</v>
      </c>
      <c r="P100">
        <f t="shared" si="12"/>
        <v>0</v>
      </c>
      <c r="Q100">
        <f t="shared" si="13"/>
        <v>654</v>
      </c>
      <c r="R100">
        <f t="shared" si="14"/>
        <v>41</v>
      </c>
      <c r="AF100" t="s">
        <v>663</v>
      </c>
    </row>
    <row r="101" spans="1:32" x14ac:dyDescent="0.25">
      <c r="A101" t="s">
        <v>289</v>
      </c>
      <c r="B101" t="s">
        <v>70</v>
      </c>
      <c r="C101" t="s">
        <v>91</v>
      </c>
      <c r="D101" t="s">
        <v>55</v>
      </c>
      <c r="E101">
        <v>15</v>
      </c>
      <c r="F101">
        <v>932</v>
      </c>
      <c r="G101" s="16">
        <v>0.92459999999999998</v>
      </c>
      <c r="H101">
        <v>0</v>
      </c>
      <c r="I101" s="16">
        <v>0</v>
      </c>
      <c r="J101">
        <v>0</v>
      </c>
      <c r="K101" s="16">
        <v>0</v>
      </c>
      <c r="M101" t="s">
        <v>289</v>
      </c>
      <c r="AF101" t="s">
        <v>663</v>
      </c>
    </row>
    <row r="102" spans="1:32" x14ac:dyDescent="0.25">
      <c r="A102" t="s">
        <v>351</v>
      </c>
      <c r="B102" t="s">
        <v>26</v>
      </c>
      <c r="C102" t="s">
        <v>743</v>
      </c>
      <c r="D102" t="s">
        <v>7</v>
      </c>
      <c r="E102">
        <v>3</v>
      </c>
      <c r="F102">
        <v>0</v>
      </c>
      <c r="G102" s="16">
        <v>0</v>
      </c>
      <c r="H102">
        <v>1</v>
      </c>
      <c r="I102" s="16">
        <v>8.9999999999999998E-4</v>
      </c>
      <c r="J102">
        <v>58</v>
      </c>
      <c r="K102" s="16">
        <v>0.12889999999999999</v>
      </c>
      <c r="M102" t="s">
        <v>351</v>
      </c>
      <c r="AF102" t="s">
        <v>173</v>
      </c>
    </row>
    <row r="103" spans="1:32" x14ac:dyDescent="0.25">
      <c r="A103" t="s">
        <v>159</v>
      </c>
      <c r="B103" t="s">
        <v>70</v>
      </c>
      <c r="C103" t="s">
        <v>743</v>
      </c>
      <c r="D103" t="s">
        <v>7</v>
      </c>
      <c r="E103">
        <v>7</v>
      </c>
      <c r="F103">
        <v>0</v>
      </c>
      <c r="G103" s="16">
        <v>0</v>
      </c>
      <c r="H103">
        <v>2</v>
      </c>
      <c r="I103" s="16">
        <v>1.9E-3</v>
      </c>
      <c r="J103">
        <v>119</v>
      </c>
      <c r="K103" s="16">
        <v>0.27550000000000002</v>
      </c>
      <c r="M103" t="s">
        <v>159</v>
      </c>
      <c r="AF103" t="s">
        <v>173</v>
      </c>
    </row>
    <row r="104" spans="1:32" x14ac:dyDescent="0.25">
      <c r="A104" t="s">
        <v>140</v>
      </c>
      <c r="B104" t="s">
        <v>13</v>
      </c>
      <c r="C104" t="s">
        <v>255</v>
      </c>
      <c r="D104" t="s">
        <v>540</v>
      </c>
      <c r="E104">
        <v>15</v>
      </c>
      <c r="F104">
        <v>0</v>
      </c>
      <c r="G104" s="16">
        <v>0</v>
      </c>
      <c r="H104">
        <v>544</v>
      </c>
      <c r="I104" s="16">
        <v>0.49359999999999998</v>
      </c>
      <c r="J104">
        <v>143</v>
      </c>
      <c r="K104" s="16">
        <v>0.31780000000000003</v>
      </c>
      <c r="M104" t="s">
        <v>140</v>
      </c>
      <c r="N104" t="str">
        <f t="shared" si="10"/>
        <v>TE</v>
      </c>
      <c r="O104">
        <f t="shared" si="11"/>
        <v>16</v>
      </c>
      <c r="P104">
        <f t="shared" si="12"/>
        <v>549</v>
      </c>
      <c r="Q104">
        <f t="shared" si="13"/>
        <v>0</v>
      </c>
      <c r="R104">
        <f t="shared" si="14"/>
        <v>0</v>
      </c>
      <c r="AF104" t="s">
        <v>750</v>
      </c>
    </row>
    <row r="105" spans="1:32" x14ac:dyDescent="0.25">
      <c r="A105" t="s">
        <v>427</v>
      </c>
      <c r="B105" t="s">
        <v>98</v>
      </c>
      <c r="C105" t="s">
        <v>172</v>
      </c>
      <c r="D105" t="s">
        <v>16</v>
      </c>
      <c r="E105">
        <v>14</v>
      </c>
      <c r="F105">
        <v>551</v>
      </c>
      <c r="G105" s="16">
        <v>0.53810000000000002</v>
      </c>
      <c r="H105">
        <v>0</v>
      </c>
      <c r="I105" s="16">
        <v>0</v>
      </c>
      <c r="J105">
        <v>0</v>
      </c>
      <c r="K105" s="16">
        <v>0</v>
      </c>
      <c r="M105" t="s">
        <v>427</v>
      </c>
      <c r="N105" t="str">
        <f t="shared" si="10"/>
        <v>DE</v>
      </c>
      <c r="O105">
        <f t="shared" si="11"/>
        <v>16</v>
      </c>
      <c r="P105">
        <f t="shared" si="12"/>
        <v>0</v>
      </c>
      <c r="Q105">
        <f t="shared" si="13"/>
        <v>332</v>
      </c>
      <c r="R105">
        <f t="shared" si="14"/>
        <v>11</v>
      </c>
      <c r="AF105" t="s">
        <v>750</v>
      </c>
    </row>
    <row r="106" spans="1:32" x14ac:dyDescent="0.25">
      <c r="A106" t="s">
        <v>224</v>
      </c>
      <c r="B106" t="s">
        <v>201</v>
      </c>
      <c r="C106" t="s">
        <v>785</v>
      </c>
      <c r="D106" t="s">
        <v>26</v>
      </c>
      <c r="E106">
        <v>2</v>
      </c>
      <c r="F106">
        <v>0</v>
      </c>
      <c r="G106" s="16">
        <v>0</v>
      </c>
      <c r="H106">
        <v>0</v>
      </c>
      <c r="I106" s="16">
        <v>0</v>
      </c>
      <c r="J106">
        <v>46</v>
      </c>
      <c r="K106" s="16">
        <v>0.1072</v>
      </c>
      <c r="M106" t="s">
        <v>224</v>
      </c>
      <c r="AF106" t="s">
        <v>786</v>
      </c>
    </row>
    <row r="107" spans="1:32" x14ac:dyDescent="0.25">
      <c r="A107" t="s">
        <v>227</v>
      </c>
      <c r="B107" t="s">
        <v>49</v>
      </c>
      <c r="C107" t="s">
        <v>785</v>
      </c>
      <c r="D107" t="s">
        <v>26</v>
      </c>
      <c r="E107">
        <v>8</v>
      </c>
      <c r="F107">
        <v>0</v>
      </c>
      <c r="G107" s="16">
        <v>0</v>
      </c>
      <c r="H107">
        <v>11</v>
      </c>
      <c r="I107" s="16">
        <v>9.7999999999999997E-3</v>
      </c>
      <c r="J107">
        <v>136</v>
      </c>
      <c r="K107" s="16">
        <v>0.29310000000000003</v>
      </c>
      <c r="M107" t="s">
        <v>227</v>
      </c>
      <c r="N107" t="str">
        <f t="shared" si="10"/>
        <v>G</v>
      </c>
      <c r="O107">
        <f t="shared" si="11"/>
        <v>15</v>
      </c>
      <c r="P107">
        <f t="shared" si="12"/>
        <v>888</v>
      </c>
      <c r="Q107">
        <f t="shared" si="13"/>
        <v>0</v>
      </c>
      <c r="R107">
        <f t="shared" si="14"/>
        <v>48</v>
      </c>
      <c r="AF107" t="s">
        <v>786</v>
      </c>
    </row>
    <row r="108" spans="1:32" x14ac:dyDescent="0.25">
      <c r="A108" t="s">
        <v>19</v>
      </c>
      <c r="B108" t="s">
        <v>16</v>
      </c>
      <c r="C108" t="s">
        <v>480</v>
      </c>
      <c r="D108" t="s">
        <v>10</v>
      </c>
      <c r="E108">
        <v>1</v>
      </c>
      <c r="F108">
        <v>0</v>
      </c>
      <c r="G108" s="16">
        <v>0</v>
      </c>
      <c r="H108">
        <v>0</v>
      </c>
      <c r="I108" s="16">
        <v>0</v>
      </c>
      <c r="J108">
        <v>13</v>
      </c>
      <c r="K108" s="16">
        <v>2.81E-2</v>
      </c>
      <c r="M108" t="s">
        <v>19</v>
      </c>
      <c r="AF108" t="s">
        <v>585</v>
      </c>
    </row>
    <row r="109" spans="1:32" x14ac:dyDescent="0.25">
      <c r="A109" t="s">
        <v>408</v>
      </c>
      <c r="B109" t="s">
        <v>70</v>
      </c>
      <c r="C109" t="s">
        <v>480</v>
      </c>
      <c r="D109" t="s">
        <v>10</v>
      </c>
      <c r="E109">
        <v>8</v>
      </c>
      <c r="F109">
        <v>0</v>
      </c>
      <c r="G109" s="16">
        <v>0</v>
      </c>
      <c r="H109">
        <v>53</v>
      </c>
      <c r="I109" s="16">
        <v>5.1499999999999997E-2</v>
      </c>
      <c r="J109">
        <v>135</v>
      </c>
      <c r="K109" s="16">
        <v>0.29609999999999997</v>
      </c>
      <c r="M109" t="s">
        <v>408</v>
      </c>
      <c r="AF109" t="s">
        <v>585</v>
      </c>
    </row>
    <row r="110" spans="1:32" x14ac:dyDescent="0.25">
      <c r="A110" t="s">
        <v>360</v>
      </c>
      <c r="B110" t="s">
        <v>45</v>
      </c>
      <c r="C110" t="s">
        <v>241</v>
      </c>
      <c r="D110" t="s">
        <v>10</v>
      </c>
      <c r="E110">
        <v>16</v>
      </c>
      <c r="F110">
        <v>0</v>
      </c>
      <c r="G110" s="16">
        <v>0</v>
      </c>
      <c r="H110">
        <v>1026</v>
      </c>
      <c r="I110" s="16">
        <v>0.91200000000000003</v>
      </c>
      <c r="J110">
        <v>197</v>
      </c>
      <c r="K110" s="16">
        <v>0.42459999999999998</v>
      </c>
      <c r="M110" t="s">
        <v>360</v>
      </c>
      <c r="N110" t="str">
        <f t="shared" si="10"/>
        <v>T</v>
      </c>
      <c r="O110">
        <f t="shared" si="11"/>
        <v>6</v>
      </c>
      <c r="P110">
        <f t="shared" si="12"/>
        <v>394</v>
      </c>
      <c r="Q110">
        <f t="shared" si="13"/>
        <v>0</v>
      </c>
      <c r="R110">
        <f t="shared" si="14"/>
        <v>26</v>
      </c>
      <c r="AF110" t="s">
        <v>722</v>
      </c>
    </row>
    <row r="111" spans="1:32" x14ac:dyDescent="0.25">
      <c r="A111" t="s">
        <v>99</v>
      </c>
      <c r="B111" t="s">
        <v>26</v>
      </c>
      <c r="C111" t="s">
        <v>310</v>
      </c>
      <c r="D111" t="s">
        <v>2</v>
      </c>
      <c r="E111">
        <v>12</v>
      </c>
      <c r="F111">
        <v>613</v>
      </c>
      <c r="G111" s="16">
        <v>0.59509999999999996</v>
      </c>
      <c r="H111">
        <v>0</v>
      </c>
      <c r="I111" s="16">
        <v>0</v>
      </c>
      <c r="J111">
        <v>5</v>
      </c>
      <c r="K111" s="16">
        <v>1.0999999999999999E-2</v>
      </c>
      <c r="M111" t="s">
        <v>99</v>
      </c>
      <c r="AF111" t="s">
        <v>722</v>
      </c>
    </row>
    <row r="112" spans="1:32" x14ac:dyDescent="0.25">
      <c r="A112" t="s">
        <v>253</v>
      </c>
      <c r="B112" t="s">
        <v>16</v>
      </c>
      <c r="C112" t="s">
        <v>656</v>
      </c>
      <c r="D112" t="s">
        <v>2</v>
      </c>
      <c r="E112">
        <v>8</v>
      </c>
      <c r="F112">
        <v>416</v>
      </c>
      <c r="G112" s="16">
        <v>0.42109999999999997</v>
      </c>
      <c r="H112">
        <v>0</v>
      </c>
      <c r="I112" s="16">
        <v>0</v>
      </c>
      <c r="J112">
        <v>0</v>
      </c>
      <c r="K112" s="16">
        <v>0</v>
      </c>
      <c r="M112" t="s">
        <v>253</v>
      </c>
      <c r="AF112" t="s">
        <v>789</v>
      </c>
    </row>
    <row r="113" spans="1:32" x14ac:dyDescent="0.25">
      <c r="A113" t="s">
        <v>248</v>
      </c>
      <c r="B113" t="s">
        <v>23</v>
      </c>
      <c r="C113" t="s">
        <v>656</v>
      </c>
      <c r="D113" t="s">
        <v>2</v>
      </c>
      <c r="E113">
        <v>4</v>
      </c>
      <c r="F113">
        <v>39</v>
      </c>
      <c r="G113" s="16">
        <v>3.6700000000000003E-2</v>
      </c>
      <c r="H113">
        <v>0</v>
      </c>
      <c r="I113" s="16">
        <v>0</v>
      </c>
      <c r="J113">
        <v>6</v>
      </c>
      <c r="K113" s="16">
        <v>1.4E-2</v>
      </c>
      <c r="M113" t="s">
        <v>248</v>
      </c>
      <c r="N113" t="str">
        <f t="shared" si="10"/>
        <v>LB</v>
      </c>
      <c r="O113">
        <f t="shared" si="11"/>
        <v>4</v>
      </c>
      <c r="P113">
        <f t="shared" si="12"/>
        <v>0</v>
      </c>
      <c r="Q113">
        <f t="shared" si="13"/>
        <v>34</v>
      </c>
      <c r="R113">
        <f t="shared" si="14"/>
        <v>7</v>
      </c>
      <c r="AF113" t="s">
        <v>789</v>
      </c>
    </row>
    <row r="114" spans="1:32" x14ac:dyDescent="0.25">
      <c r="A114" t="s">
        <v>148</v>
      </c>
      <c r="B114" t="s">
        <v>98</v>
      </c>
      <c r="C114" t="s">
        <v>632</v>
      </c>
      <c r="D114" t="s">
        <v>542</v>
      </c>
      <c r="E114">
        <v>1</v>
      </c>
      <c r="F114">
        <v>68</v>
      </c>
      <c r="G114" s="16">
        <v>6.2100000000000002E-2</v>
      </c>
      <c r="H114">
        <v>0</v>
      </c>
      <c r="I114" s="16">
        <v>0</v>
      </c>
      <c r="J114">
        <v>6</v>
      </c>
      <c r="K114" s="16">
        <v>1.2200000000000001E-2</v>
      </c>
      <c r="M114" t="s">
        <v>148</v>
      </c>
      <c r="AF114" t="s">
        <v>571</v>
      </c>
    </row>
    <row r="115" spans="1:32" x14ac:dyDescent="0.25">
      <c r="A115" t="s">
        <v>84</v>
      </c>
      <c r="B115" t="s">
        <v>2</v>
      </c>
      <c r="C115" t="s">
        <v>632</v>
      </c>
      <c r="D115" t="s">
        <v>542</v>
      </c>
      <c r="E115">
        <v>9</v>
      </c>
      <c r="F115">
        <v>552</v>
      </c>
      <c r="G115" s="16">
        <v>0.51729999999999998</v>
      </c>
      <c r="H115">
        <v>0</v>
      </c>
      <c r="I115" s="16">
        <v>0</v>
      </c>
      <c r="J115">
        <v>8</v>
      </c>
      <c r="K115" s="16">
        <v>1.6799999999999999E-2</v>
      </c>
      <c r="M115" t="s">
        <v>84</v>
      </c>
      <c r="AF115" t="s">
        <v>571</v>
      </c>
    </row>
    <row r="116" spans="1:32" x14ac:dyDescent="0.25">
      <c r="A116" t="s">
        <v>116</v>
      </c>
      <c r="B116" t="s">
        <v>16</v>
      </c>
      <c r="C116" t="s">
        <v>657</v>
      </c>
      <c r="D116" t="s">
        <v>98</v>
      </c>
      <c r="E116">
        <v>5</v>
      </c>
      <c r="F116">
        <v>0</v>
      </c>
      <c r="G116" s="16">
        <v>0</v>
      </c>
      <c r="H116">
        <v>126</v>
      </c>
      <c r="I116" s="16">
        <v>0.1157</v>
      </c>
      <c r="J116">
        <v>2</v>
      </c>
      <c r="K116" s="16">
        <v>4.1999999999999997E-3</v>
      </c>
      <c r="M116" t="s">
        <v>116</v>
      </c>
      <c r="N116" t="str">
        <f t="shared" si="10"/>
        <v>RB</v>
      </c>
      <c r="O116">
        <f t="shared" si="11"/>
        <v>16</v>
      </c>
      <c r="P116">
        <f t="shared" si="12"/>
        <v>536</v>
      </c>
      <c r="Q116">
        <f t="shared" si="13"/>
        <v>0</v>
      </c>
      <c r="R116">
        <f t="shared" si="14"/>
        <v>0</v>
      </c>
      <c r="AF116" t="s">
        <v>697</v>
      </c>
    </row>
    <row r="117" spans="1:32" x14ac:dyDescent="0.25">
      <c r="A117" t="s">
        <v>272</v>
      </c>
      <c r="B117" t="s">
        <v>7</v>
      </c>
      <c r="C117" t="s">
        <v>657</v>
      </c>
      <c r="D117" t="s">
        <v>98</v>
      </c>
      <c r="E117">
        <v>4</v>
      </c>
      <c r="F117">
        <v>0</v>
      </c>
      <c r="G117" s="16">
        <v>0</v>
      </c>
      <c r="H117">
        <v>101</v>
      </c>
      <c r="I117" s="16">
        <v>9.1999999999999998E-2</v>
      </c>
      <c r="J117">
        <v>1</v>
      </c>
      <c r="K117" s="16">
        <v>2.0999999999999999E-3</v>
      </c>
      <c r="M117" t="s">
        <v>272</v>
      </c>
      <c r="AF117" t="s">
        <v>697</v>
      </c>
    </row>
    <row r="118" spans="1:32" x14ac:dyDescent="0.25">
      <c r="A118" t="s">
        <v>111</v>
      </c>
      <c r="B118" t="s">
        <v>112</v>
      </c>
      <c r="C118" t="s">
        <v>177</v>
      </c>
      <c r="D118" t="s">
        <v>10</v>
      </c>
      <c r="E118">
        <v>11</v>
      </c>
      <c r="F118">
        <v>0</v>
      </c>
      <c r="G118" s="16">
        <v>0</v>
      </c>
      <c r="H118">
        <v>654</v>
      </c>
      <c r="I118" s="16">
        <v>0.59030000000000005</v>
      </c>
      <c r="J118">
        <v>41</v>
      </c>
      <c r="K118" s="16">
        <v>9.3799999999999994E-2</v>
      </c>
      <c r="M118" t="s">
        <v>111</v>
      </c>
      <c r="AF118" t="s">
        <v>697</v>
      </c>
    </row>
    <row r="119" spans="1:32" x14ac:dyDescent="0.25">
      <c r="A119" t="s">
        <v>338</v>
      </c>
      <c r="B119" t="s">
        <v>10</v>
      </c>
      <c r="C119" t="s">
        <v>140</v>
      </c>
      <c r="D119" t="s">
        <v>13</v>
      </c>
      <c r="E119">
        <v>16</v>
      </c>
      <c r="F119">
        <v>549</v>
      </c>
      <c r="G119" s="16">
        <v>0.52739999999999998</v>
      </c>
      <c r="H119">
        <v>0</v>
      </c>
      <c r="I119" s="16">
        <v>0</v>
      </c>
      <c r="J119">
        <v>0</v>
      </c>
      <c r="K119" s="16">
        <v>0</v>
      </c>
      <c r="M119" t="s">
        <v>338</v>
      </c>
      <c r="AF119" t="s">
        <v>586</v>
      </c>
    </row>
    <row r="120" spans="1:32" x14ac:dyDescent="0.25">
      <c r="A120" t="s">
        <v>11</v>
      </c>
      <c r="B120" t="s">
        <v>13</v>
      </c>
      <c r="C120" t="s">
        <v>427</v>
      </c>
      <c r="D120" t="s">
        <v>98</v>
      </c>
      <c r="E120">
        <v>16</v>
      </c>
      <c r="F120">
        <v>0</v>
      </c>
      <c r="G120" s="16">
        <v>0</v>
      </c>
      <c r="H120">
        <v>332</v>
      </c>
      <c r="I120" s="16">
        <v>0.30909999999999999</v>
      </c>
      <c r="J120">
        <v>11</v>
      </c>
      <c r="K120" s="16">
        <v>2.2100000000000002E-2</v>
      </c>
      <c r="M120" t="s">
        <v>11</v>
      </c>
      <c r="AF120" t="s">
        <v>586</v>
      </c>
    </row>
    <row r="121" spans="1:32" x14ac:dyDescent="0.25">
      <c r="A121" t="s">
        <v>307</v>
      </c>
      <c r="B121" t="s">
        <v>45</v>
      </c>
      <c r="C121" t="s">
        <v>227</v>
      </c>
      <c r="D121" t="s">
        <v>545</v>
      </c>
      <c r="E121">
        <v>15</v>
      </c>
      <c r="F121">
        <v>888</v>
      </c>
      <c r="G121" s="16">
        <v>0.88100000000000001</v>
      </c>
      <c r="H121">
        <v>0</v>
      </c>
      <c r="I121" s="16">
        <v>0</v>
      </c>
      <c r="J121">
        <v>48</v>
      </c>
      <c r="K121" s="16">
        <v>0.11210000000000001</v>
      </c>
      <c r="M121" t="s">
        <v>307</v>
      </c>
      <c r="N121" t="str">
        <f t="shared" si="10"/>
        <v>G</v>
      </c>
      <c r="O121">
        <f t="shared" si="11"/>
        <v>5</v>
      </c>
      <c r="P121">
        <f t="shared" si="12"/>
        <v>313</v>
      </c>
      <c r="Q121">
        <f t="shared" si="13"/>
        <v>0</v>
      </c>
      <c r="R121">
        <f t="shared" si="14"/>
        <v>20</v>
      </c>
      <c r="AF121" t="s">
        <v>766</v>
      </c>
    </row>
    <row r="122" spans="1:32" x14ac:dyDescent="0.25">
      <c r="A122" t="s">
        <v>237</v>
      </c>
      <c r="B122" t="s">
        <v>98</v>
      </c>
      <c r="C122" t="s">
        <v>622</v>
      </c>
      <c r="D122" t="s">
        <v>98</v>
      </c>
      <c r="E122">
        <v>4</v>
      </c>
      <c r="F122">
        <v>0</v>
      </c>
      <c r="G122" s="16">
        <v>0</v>
      </c>
      <c r="H122">
        <v>78</v>
      </c>
      <c r="I122" s="16">
        <v>7.1599999999999997E-2</v>
      </c>
      <c r="J122">
        <v>13</v>
      </c>
      <c r="K122" s="16">
        <v>2.76E-2</v>
      </c>
      <c r="M122" t="s">
        <v>237</v>
      </c>
      <c r="AF122" t="s">
        <v>766</v>
      </c>
    </row>
    <row r="123" spans="1:32" x14ac:dyDescent="0.25">
      <c r="A123" t="s">
        <v>100</v>
      </c>
      <c r="B123" t="s">
        <v>98</v>
      </c>
      <c r="C123" t="s">
        <v>622</v>
      </c>
      <c r="D123" t="s">
        <v>98</v>
      </c>
      <c r="E123">
        <v>3</v>
      </c>
      <c r="F123">
        <v>0</v>
      </c>
      <c r="G123" s="16">
        <v>0</v>
      </c>
      <c r="H123">
        <v>123</v>
      </c>
      <c r="I123" s="16">
        <v>0.1163</v>
      </c>
      <c r="J123">
        <v>29</v>
      </c>
      <c r="K123" s="16">
        <v>6.2799999999999995E-2</v>
      </c>
      <c r="M123" t="s">
        <v>100</v>
      </c>
      <c r="N123" t="str">
        <f t="shared" si="10"/>
        <v>LB</v>
      </c>
      <c r="O123">
        <f t="shared" si="11"/>
        <v>16</v>
      </c>
      <c r="P123">
        <f t="shared" si="12"/>
        <v>0</v>
      </c>
      <c r="Q123">
        <f t="shared" si="13"/>
        <v>895</v>
      </c>
      <c r="R123">
        <f t="shared" si="14"/>
        <v>80</v>
      </c>
      <c r="AF123" t="s">
        <v>716</v>
      </c>
    </row>
    <row r="124" spans="1:32" x14ac:dyDescent="0.25">
      <c r="A124" t="s">
        <v>298</v>
      </c>
      <c r="B124" t="s">
        <v>45</v>
      </c>
      <c r="C124" t="s">
        <v>794</v>
      </c>
      <c r="D124" t="s">
        <v>10</v>
      </c>
      <c r="E124">
        <v>1</v>
      </c>
      <c r="F124">
        <v>0</v>
      </c>
      <c r="G124" s="16">
        <v>0</v>
      </c>
      <c r="H124">
        <v>28</v>
      </c>
      <c r="I124" s="16">
        <v>2.53E-2</v>
      </c>
      <c r="J124">
        <v>4</v>
      </c>
      <c r="K124" s="16">
        <v>9.1999999999999998E-3</v>
      </c>
      <c r="M124" t="s">
        <v>298</v>
      </c>
      <c r="N124" t="str">
        <f t="shared" si="10"/>
        <v>T</v>
      </c>
      <c r="O124">
        <f t="shared" si="11"/>
        <v>16</v>
      </c>
      <c r="P124">
        <f t="shared" si="12"/>
        <v>1024</v>
      </c>
      <c r="Q124">
        <f t="shared" si="13"/>
        <v>0</v>
      </c>
      <c r="R124">
        <f t="shared" si="14"/>
        <v>74</v>
      </c>
      <c r="AF124" t="s">
        <v>716</v>
      </c>
    </row>
    <row r="125" spans="1:32" x14ac:dyDescent="0.25">
      <c r="A125" t="s">
        <v>319</v>
      </c>
      <c r="B125" t="s">
        <v>13</v>
      </c>
      <c r="C125" t="s">
        <v>794</v>
      </c>
      <c r="D125" t="s">
        <v>10</v>
      </c>
      <c r="E125">
        <v>6</v>
      </c>
      <c r="F125">
        <v>0</v>
      </c>
      <c r="G125" s="16">
        <v>0</v>
      </c>
      <c r="H125">
        <v>44</v>
      </c>
      <c r="I125" s="16">
        <v>3.9100000000000003E-2</v>
      </c>
      <c r="J125">
        <v>74</v>
      </c>
      <c r="K125" s="16">
        <v>0.1595</v>
      </c>
      <c r="M125" t="s">
        <v>319</v>
      </c>
      <c r="AF125" t="s">
        <v>671</v>
      </c>
    </row>
    <row r="126" spans="1:32" x14ac:dyDescent="0.25">
      <c r="A126" t="s">
        <v>366</v>
      </c>
      <c r="B126" t="s">
        <v>2</v>
      </c>
      <c r="C126" t="s">
        <v>360</v>
      </c>
      <c r="D126" t="s">
        <v>542</v>
      </c>
      <c r="E126">
        <v>6</v>
      </c>
      <c r="F126">
        <v>394</v>
      </c>
      <c r="G126" s="16">
        <v>0.3785</v>
      </c>
      <c r="H126">
        <v>0</v>
      </c>
      <c r="I126" s="16">
        <v>0</v>
      </c>
      <c r="J126">
        <v>26</v>
      </c>
      <c r="K126" s="16">
        <v>5.5199999999999999E-2</v>
      </c>
      <c r="M126" t="s">
        <v>366</v>
      </c>
      <c r="AF126" t="s">
        <v>671</v>
      </c>
    </row>
    <row r="127" spans="1:32" x14ac:dyDescent="0.25">
      <c r="A127" t="s">
        <v>184</v>
      </c>
      <c r="B127" t="s">
        <v>98</v>
      </c>
      <c r="C127" t="s">
        <v>248</v>
      </c>
      <c r="D127" t="s">
        <v>540</v>
      </c>
      <c r="E127">
        <v>4</v>
      </c>
      <c r="F127">
        <v>0</v>
      </c>
      <c r="G127" s="16">
        <v>0</v>
      </c>
      <c r="H127">
        <v>34</v>
      </c>
      <c r="I127" s="16">
        <v>3.2099999999999997E-2</v>
      </c>
      <c r="J127">
        <v>7</v>
      </c>
      <c r="K127" s="16">
        <v>1.67E-2</v>
      </c>
      <c r="M127" t="s">
        <v>184</v>
      </c>
      <c r="AF127" t="s">
        <v>596</v>
      </c>
    </row>
    <row r="128" spans="1:32" x14ac:dyDescent="0.25">
      <c r="A128" t="s">
        <v>314</v>
      </c>
      <c r="B128" t="s">
        <v>31</v>
      </c>
      <c r="C128" t="s">
        <v>797</v>
      </c>
      <c r="D128" t="s">
        <v>2</v>
      </c>
      <c r="E128">
        <v>1</v>
      </c>
      <c r="F128">
        <v>29</v>
      </c>
      <c r="G128" s="16">
        <v>2.5700000000000001E-2</v>
      </c>
      <c r="H128">
        <v>0</v>
      </c>
      <c r="I128" s="16">
        <v>0</v>
      </c>
      <c r="J128">
        <v>12</v>
      </c>
      <c r="K128" s="16">
        <v>2.63E-2</v>
      </c>
      <c r="M128" t="s">
        <v>314</v>
      </c>
      <c r="AF128" t="s">
        <v>596</v>
      </c>
    </row>
    <row r="129" spans="1:32" x14ac:dyDescent="0.25">
      <c r="A129" t="s">
        <v>388</v>
      </c>
      <c r="B129" t="s">
        <v>201</v>
      </c>
      <c r="C129" t="s">
        <v>797</v>
      </c>
      <c r="D129" t="s">
        <v>2</v>
      </c>
      <c r="E129">
        <v>2</v>
      </c>
      <c r="F129">
        <v>79</v>
      </c>
      <c r="G129" s="16">
        <v>7.2900000000000006E-2</v>
      </c>
      <c r="H129">
        <v>0</v>
      </c>
      <c r="I129" s="16">
        <v>0</v>
      </c>
      <c r="J129">
        <v>19</v>
      </c>
      <c r="K129" s="16">
        <v>4.2200000000000001E-2</v>
      </c>
      <c r="M129" t="s">
        <v>388</v>
      </c>
      <c r="N129" t="str">
        <f t="shared" si="10"/>
        <v>C</v>
      </c>
      <c r="O129">
        <f t="shared" si="11"/>
        <v>2</v>
      </c>
      <c r="P129">
        <f t="shared" si="12"/>
        <v>0</v>
      </c>
      <c r="Q129">
        <f t="shared" si="13"/>
        <v>0</v>
      </c>
      <c r="R129">
        <f t="shared" si="14"/>
        <v>5</v>
      </c>
      <c r="AF129" t="s">
        <v>769</v>
      </c>
    </row>
    <row r="130" spans="1:32" x14ac:dyDescent="0.25">
      <c r="A130" t="s">
        <v>429</v>
      </c>
      <c r="B130" t="s">
        <v>16</v>
      </c>
      <c r="C130" t="s">
        <v>744</v>
      </c>
      <c r="D130" t="s">
        <v>26</v>
      </c>
      <c r="E130">
        <v>8</v>
      </c>
      <c r="F130">
        <v>0</v>
      </c>
      <c r="G130" s="16">
        <v>0</v>
      </c>
      <c r="H130">
        <v>196</v>
      </c>
      <c r="I130" s="16">
        <v>0.1835</v>
      </c>
      <c r="J130">
        <v>162</v>
      </c>
      <c r="K130" s="16">
        <v>0.375</v>
      </c>
      <c r="M130" t="s">
        <v>429</v>
      </c>
      <c r="N130" t="str">
        <f t="shared" si="10"/>
        <v>RB</v>
      </c>
      <c r="O130">
        <f t="shared" si="11"/>
        <v>14</v>
      </c>
      <c r="P130">
        <f t="shared" si="12"/>
        <v>383</v>
      </c>
      <c r="Q130">
        <f t="shared" si="13"/>
        <v>0</v>
      </c>
      <c r="R130">
        <f t="shared" si="14"/>
        <v>6</v>
      </c>
      <c r="AF130" t="s">
        <v>769</v>
      </c>
    </row>
    <row r="131" spans="1:32" x14ac:dyDescent="0.25">
      <c r="A131" t="s">
        <v>430</v>
      </c>
      <c r="B131" t="s">
        <v>16</v>
      </c>
      <c r="C131" t="s">
        <v>744</v>
      </c>
      <c r="D131" t="s">
        <v>26</v>
      </c>
      <c r="E131">
        <v>1</v>
      </c>
      <c r="F131">
        <v>0</v>
      </c>
      <c r="G131" s="16">
        <v>0</v>
      </c>
      <c r="H131">
        <v>0</v>
      </c>
      <c r="I131" s="16">
        <v>0</v>
      </c>
      <c r="J131">
        <v>19</v>
      </c>
      <c r="K131" s="16">
        <v>3.8600000000000002E-2</v>
      </c>
      <c r="M131" t="s">
        <v>430</v>
      </c>
      <c r="AF131" t="s">
        <v>800</v>
      </c>
    </row>
    <row r="132" spans="1:32" x14ac:dyDescent="0.25">
      <c r="A132" t="s">
        <v>0</v>
      </c>
      <c r="B132" t="s">
        <v>2</v>
      </c>
      <c r="C132" t="s">
        <v>116</v>
      </c>
      <c r="D132" t="s">
        <v>16</v>
      </c>
      <c r="E132">
        <v>16</v>
      </c>
      <c r="F132">
        <v>536</v>
      </c>
      <c r="G132" s="16">
        <v>0.50190000000000001</v>
      </c>
      <c r="H132">
        <v>0</v>
      </c>
      <c r="I132" s="16">
        <v>0</v>
      </c>
      <c r="J132">
        <v>0</v>
      </c>
      <c r="K132" s="16">
        <v>0</v>
      </c>
      <c r="M132" t="s">
        <v>0</v>
      </c>
      <c r="N132" t="str">
        <f t="shared" si="10"/>
        <v>WR</v>
      </c>
      <c r="O132">
        <f t="shared" si="11"/>
        <v>7</v>
      </c>
      <c r="P132">
        <f t="shared" si="12"/>
        <v>117</v>
      </c>
      <c r="Q132">
        <f t="shared" si="13"/>
        <v>0</v>
      </c>
      <c r="R132">
        <f t="shared" si="14"/>
        <v>91</v>
      </c>
      <c r="AF132" t="s">
        <v>800</v>
      </c>
    </row>
    <row r="133" spans="1:32" x14ac:dyDescent="0.25">
      <c r="A133" t="s">
        <v>261</v>
      </c>
      <c r="B133" t="s">
        <v>2</v>
      </c>
      <c r="C133" t="s">
        <v>749</v>
      </c>
      <c r="D133" t="s">
        <v>26</v>
      </c>
      <c r="E133">
        <v>1</v>
      </c>
      <c r="F133">
        <v>0</v>
      </c>
      <c r="G133" s="16">
        <v>0</v>
      </c>
      <c r="H133">
        <v>26</v>
      </c>
      <c r="I133" s="16">
        <v>2.4199999999999999E-2</v>
      </c>
      <c r="J133">
        <v>21</v>
      </c>
      <c r="K133" s="16">
        <v>4.2299999999999997E-2</v>
      </c>
      <c r="M133" t="s">
        <v>261</v>
      </c>
      <c r="N133" t="str">
        <f t="shared" si="10"/>
        <v>WR</v>
      </c>
      <c r="O133">
        <f t="shared" si="11"/>
        <v>16</v>
      </c>
      <c r="P133">
        <f t="shared" si="12"/>
        <v>929</v>
      </c>
      <c r="Q133">
        <f t="shared" si="13"/>
        <v>0</v>
      </c>
      <c r="R133">
        <f t="shared" si="14"/>
        <v>40</v>
      </c>
      <c r="AF133" t="s">
        <v>801</v>
      </c>
    </row>
    <row r="134" spans="1:32" x14ac:dyDescent="0.25">
      <c r="A134" t="s">
        <v>414</v>
      </c>
      <c r="B134" t="s">
        <v>10</v>
      </c>
      <c r="C134" t="s">
        <v>749</v>
      </c>
      <c r="D134" t="s">
        <v>26</v>
      </c>
      <c r="E134">
        <v>4</v>
      </c>
      <c r="F134">
        <v>0</v>
      </c>
      <c r="G134" s="16">
        <v>0</v>
      </c>
      <c r="H134">
        <v>0</v>
      </c>
      <c r="I134" s="16">
        <v>0</v>
      </c>
      <c r="J134">
        <v>68</v>
      </c>
      <c r="K134" s="16">
        <v>0.15959999999999999</v>
      </c>
      <c r="M134" t="s">
        <v>414</v>
      </c>
      <c r="N134" t="str">
        <f t="shared" si="10"/>
        <v>CB</v>
      </c>
      <c r="O134">
        <f t="shared" si="11"/>
        <v>1</v>
      </c>
      <c r="P134">
        <f t="shared" si="12"/>
        <v>0</v>
      </c>
      <c r="Q134">
        <f t="shared" si="13"/>
        <v>63</v>
      </c>
      <c r="R134">
        <f t="shared" si="14"/>
        <v>4</v>
      </c>
      <c r="AF134" t="s">
        <v>801</v>
      </c>
    </row>
    <row r="135" spans="1:32" x14ac:dyDescent="0.25">
      <c r="A135" t="s">
        <v>231</v>
      </c>
      <c r="B135" t="s">
        <v>45</v>
      </c>
      <c r="C135" t="s">
        <v>307</v>
      </c>
      <c r="D135" t="s">
        <v>545</v>
      </c>
      <c r="E135">
        <v>5</v>
      </c>
      <c r="F135">
        <v>313</v>
      </c>
      <c r="G135" s="16">
        <v>0.3039</v>
      </c>
      <c r="H135">
        <v>0</v>
      </c>
      <c r="I135" s="16">
        <v>0</v>
      </c>
      <c r="J135">
        <v>20</v>
      </c>
      <c r="K135" s="16">
        <v>4.4200000000000003E-2</v>
      </c>
      <c r="M135" t="s">
        <v>231</v>
      </c>
      <c r="AF135" t="s">
        <v>801</v>
      </c>
    </row>
    <row r="136" spans="1:32" x14ac:dyDescent="0.25">
      <c r="A136" t="s">
        <v>68</v>
      </c>
      <c r="B136" t="s">
        <v>70</v>
      </c>
      <c r="C136" t="s">
        <v>720</v>
      </c>
      <c r="D136" t="s">
        <v>98</v>
      </c>
      <c r="E136">
        <v>2</v>
      </c>
      <c r="F136">
        <v>0</v>
      </c>
      <c r="G136" s="16">
        <v>0</v>
      </c>
      <c r="H136">
        <v>68</v>
      </c>
      <c r="I136" s="16">
        <v>6.2399999999999997E-2</v>
      </c>
      <c r="J136">
        <v>2</v>
      </c>
      <c r="K136" s="16">
        <v>4.1999999999999997E-3</v>
      </c>
      <c r="M136" t="s">
        <v>68</v>
      </c>
      <c r="N136" t="str">
        <f t="shared" si="10"/>
        <v>DT</v>
      </c>
      <c r="O136">
        <f t="shared" si="11"/>
        <v>16</v>
      </c>
      <c r="P136">
        <f t="shared" si="12"/>
        <v>0</v>
      </c>
      <c r="Q136">
        <f t="shared" si="13"/>
        <v>425</v>
      </c>
      <c r="R136">
        <f t="shared" si="14"/>
        <v>30</v>
      </c>
      <c r="AF136" t="s">
        <v>795</v>
      </c>
    </row>
    <row r="137" spans="1:32" x14ac:dyDescent="0.25">
      <c r="A137" t="s">
        <v>420</v>
      </c>
      <c r="B137" t="s">
        <v>10</v>
      </c>
      <c r="C137" t="s">
        <v>720</v>
      </c>
      <c r="D137" t="s">
        <v>98</v>
      </c>
      <c r="E137">
        <v>1</v>
      </c>
      <c r="F137">
        <v>0</v>
      </c>
      <c r="G137" s="16">
        <v>0</v>
      </c>
      <c r="H137">
        <v>7</v>
      </c>
      <c r="I137" s="16">
        <v>6.6E-3</v>
      </c>
      <c r="J137">
        <v>0</v>
      </c>
      <c r="K137" s="16">
        <v>0</v>
      </c>
      <c r="M137" t="s">
        <v>420</v>
      </c>
      <c r="N137" t="str">
        <f t="shared" si="10"/>
        <v>SS</v>
      </c>
      <c r="O137">
        <f t="shared" si="11"/>
        <v>12</v>
      </c>
      <c r="P137">
        <f t="shared" si="12"/>
        <v>0</v>
      </c>
      <c r="Q137">
        <f t="shared" si="13"/>
        <v>168</v>
      </c>
      <c r="R137">
        <f t="shared" si="14"/>
        <v>164</v>
      </c>
      <c r="AF137" t="s">
        <v>795</v>
      </c>
    </row>
    <row r="138" spans="1:32" x14ac:dyDescent="0.25">
      <c r="A138" t="s">
        <v>234</v>
      </c>
      <c r="B138" t="s">
        <v>2</v>
      </c>
      <c r="C138" t="s">
        <v>100</v>
      </c>
      <c r="D138" t="s">
        <v>540</v>
      </c>
      <c r="E138">
        <v>16</v>
      </c>
      <c r="F138">
        <v>0</v>
      </c>
      <c r="G138" s="16">
        <v>0</v>
      </c>
      <c r="H138">
        <v>895</v>
      </c>
      <c r="I138" s="16">
        <v>0.874</v>
      </c>
      <c r="J138">
        <v>80</v>
      </c>
      <c r="K138" s="16">
        <v>0.16259999999999999</v>
      </c>
      <c r="M138" t="s">
        <v>234</v>
      </c>
      <c r="N138" t="str">
        <f t="shared" si="10"/>
        <v>WR</v>
      </c>
      <c r="O138">
        <f t="shared" si="11"/>
        <v>16</v>
      </c>
      <c r="P138">
        <f t="shared" si="12"/>
        <v>50</v>
      </c>
      <c r="Q138">
        <f t="shared" si="13"/>
        <v>0</v>
      </c>
      <c r="R138">
        <f t="shared" si="14"/>
        <v>247</v>
      </c>
      <c r="AF138" t="s">
        <v>788</v>
      </c>
    </row>
    <row r="139" spans="1:32" x14ac:dyDescent="0.25">
      <c r="A139" t="s">
        <v>296</v>
      </c>
      <c r="B139" t="s">
        <v>55</v>
      </c>
      <c r="C139" t="s">
        <v>755</v>
      </c>
      <c r="D139" t="s">
        <v>2</v>
      </c>
      <c r="E139">
        <v>1</v>
      </c>
      <c r="F139">
        <v>20</v>
      </c>
      <c r="G139" s="16">
        <v>1.83E-2</v>
      </c>
      <c r="H139">
        <v>0</v>
      </c>
      <c r="I139" s="16">
        <v>0</v>
      </c>
      <c r="J139">
        <v>9</v>
      </c>
      <c r="K139" s="16">
        <v>1.83E-2</v>
      </c>
      <c r="M139" t="s">
        <v>296</v>
      </c>
      <c r="AF139" t="s">
        <v>788</v>
      </c>
    </row>
    <row r="140" spans="1:32" x14ac:dyDescent="0.25">
      <c r="A140" t="s">
        <v>397</v>
      </c>
      <c r="B140" t="s">
        <v>26</v>
      </c>
      <c r="C140" t="s">
        <v>755</v>
      </c>
      <c r="D140" t="s">
        <v>2</v>
      </c>
      <c r="E140">
        <v>1</v>
      </c>
      <c r="F140">
        <v>42</v>
      </c>
      <c r="G140" s="16">
        <v>3.73E-2</v>
      </c>
      <c r="H140">
        <v>0</v>
      </c>
      <c r="I140" s="16">
        <v>0</v>
      </c>
      <c r="J140">
        <v>0</v>
      </c>
      <c r="K140" s="16">
        <v>0</v>
      </c>
      <c r="M140" t="s">
        <v>397</v>
      </c>
      <c r="AF140" t="s">
        <v>665</v>
      </c>
    </row>
    <row r="141" spans="1:32" x14ac:dyDescent="0.25">
      <c r="A141" t="s">
        <v>21</v>
      </c>
      <c r="B141" t="s">
        <v>23</v>
      </c>
      <c r="C141" t="s">
        <v>298</v>
      </c>
      <c r="D141" t="s">
        <v>542</v>
      </c>
      <c r="E141">
        <v>16</v>
      </c>
      <c r="F141">
        <v>1024</v>
      </c>
      <c r="G141" s="16">
        <v>1</v>
      </c>
      <c r="H141">
        <v>0</v>
      </c>
      <c r="I141" s="16">
        <v>0</v>
      </c>
      <c r="J141">
        <v>74</v>
      </c>
      <c r="K141" s="16">
        <v>0.1749</v>
      </c>
      <c r="M141" t="s">
        <v>21</v>
      </c>
      <c r="N141" t="str">
        <f t="shared" si="10"/>
        <v>DE</v>
      </c>
      <c r="O141">
        <f t="shared" si="11"/>
        <v>4</v>
      </c>
      <c r="P141">
        <f t="shared" si="12"/>
        <v>0</v>
      </c>
      <c r="Q141">
        <f t="shared" si="13"/>
        <v>59</v>
      </c>
      <c r="R141">
        <f t="shared" si="14"/>
        <v>43</v>
      </c>
      <c r="AF141" t="s">
        <v>665</v>
      </c>
    </row>
    <row r="142" spans="1:32" x14ac:dyDescent="0.25">
      <c r="A142" t="s">
        <v>185</v>
      </c>
      <c r="B142" t="s">
        <v>31</v>
      </c>
      <c r="C142" t="s">
        <v>705</v>
      </c>
      <c r="D142" t="s">
        <v>540</v>
      </c>
      <c r="E142">
        <v>1</v>
      </c>
      <c r="F142">
        <v>0</v>
      </c>
      <c r="G142" s="16">
        <v>0</v>
      </c>
      <c r="H142">
        <v>27</v>
      </c>
      <c r="I142" s="16">
        <v>2.5499999999999998E-2</v>
      </c>
      <c r="J142">
        <v>7</v>
      </c>
      <c r="K142" s="16">
        <v>1.55E-2</v>
      </c>
      <c r="M142" t="s">
        <v>185</v>
      </c>
      <c r="N142" t="str">
        <f t="shared" si="10"/>
        <v>LB</v>
      </c>
      <c r="O142">
        <f t="shared" si="11"/>
        <v>16</v>
      </c>
      <c r="P142">
        <f t="shared" si="12"/>
        <v>0</v>
      </c>
      <c r="Q142">
        <f t="shared" si="13"/>
        <v>181</v>
      </c>
      <c r="R142">
        <f t="shared" si="14"/>
        <v>278</v>
      </c>
      <c r="AF142" t="s">
        <v>642</v>
      </c>
    </row>
    <row r="143" spans="1:32" x14ac:dyDescent="0.25">
      <c r="A143" t="s">
        <v>180</v>
      </c>
      <c r="B143" t="s">
        <v>2</v>
      </c>
      <c r="C143" t="s">
        <v>705</v>
      </c>
      <c r="D143" t="s">
        <v>540</v>
      </c>
      <c r="E143">
        <v>5</v>
      </c>
      <c r="F143">
        <v>0</v>
      </c>
      <c r="G143" s="16">
        <v>0</v>
      </c>
      <c r="H143">
        <v>40</v>
      </c>
      <c r="I143" s="16">
        <v>4.0800000000000003E-2</v>
      </c>
      <c r="J143">
        <v>0</v>
      </c>
      <c r="K143" s="16">
        <v>0</v>
      </c>
      <c r="M143" t="s">
        <v>180</v>
      </c>
      <c r="AF143" t="s">
        <v>642</v>
      </c>
    </row>
    <row r="144" spans="1:32" x14ac:dyDescent="0.25">
      <c r="A144" t="s">
        <v>214</v>
      </c>
      <c r="B144" t="s">
        <v>16</v>
      </c>
      <c r="C144" t="s">
        <v>388</v>
      </c>
      <c r="D144" t="s">
        <v>201</v>
      </c>
      <c r="E144">
        <v>2</v>
      </c>
      <c r="F144">
        <v>0</v>
      </c>
      <c r="G144" s="16">
        <v>0</v>
      </c>
      <c r="H144">
        <v>0</v>
      </c>
      <c r="I144" s="16">
        <v>0</v>
      </c>
      <c r="J144">
        <v>5</v>
      </c>
      <c r="K144" s="16">
        <v>1.17E-2</v>
      </c>
      <c r="M144" t="s">
        <v>214</v>
      </c>
      <c r="N144" t="str">
        <f t="shared" ref="N144:N200" si="15">VLOOKUP(A144,C$3:K$363,2,FALSE)</f>
        <v>RB</v>
      </c>
      <c r="O144">
        <f t="shared" ref="O144:O200" si="16">VLOOKUP(A144,C$3:K$363,3,FALSE)</f>
        <v>7</v>
      </c>
      <c r="P144">
        <f t="shared" ref="P144:P200" si="17">VLOOKUP(A144,C$3:K$363,4,FALSE)</f>
        <v>77</v>
      </c>
      <c r="Q144">
        <f t="shared" ref="Q144:Q200" si="18">VLOOKUP(A144,C$3:K$363,6,FALSE)</f>
        <v>0</v>
      </c>
      <c r="R144">
        <f t="shared" ref="R144:R200" si="19">VLOOKUP(A144,C$3:K$363,8,FALSE)</f>
        <v>7</v>
      </c>
      <c r="AF144" t="s">
        <v>784</v>
      </c>
    </row>
    <row r="145" spans="1:32" x14ac:dyDescent="0.25">
      <c r="A145" t="s">
        <v>304</v>
      </c>
      <c r="B145" t="s">
        <v>16</v>
      </c>
      <c r="C145" t="s">
        <v>429</v>
      </c>
      <c r="D145" t="s">
        <v>16</v>
      </c>
      <c r="E145">
        <v>14</v>
      </c>
      <c r="F145">
        <v>383</v>
      </c>
      <c r="G145" s="16">
        <v>0.33629999999999999</v>
      </c>
      <c r="H145">
        <v>0</v>
      </c>
      <c r="I145" s="16">
        <v>0</v>
      </c>
      <c r="J145">
        <v>6</v>
      </c>
      <c r="K145" s="16">
        <v>1.3299999999999999E-2</v>
      </c>
      <c r="M145" t="s">
        <v>304</v>
      </c>
      <c r="N145" t="str">
        <f t="shared" si="15"/>
        <v>RB</v>
      </c>
      <c r="O145">
        <f t="shared" si="16"/>
        <v>16</v>
      </c>
      <c r="P145">
        <f t="shared" si="17"/>
        <v>527</v>
      </c>
      <c r="Q145">
        <f t="shared" si="18"/>
        <v>0</v>
      </c>
      <c r="R145">
        <f t="shared" si="19"/>
        <v>70</v>
      </c>
      <c r="AF145" t="s">
        <v>784</v>
      </c>
    </row>
    <row r="146" spans="1:32" x14ac:dyDescent="0.25">
      <c r="A146" t="s">
        <v>379</v>
      </c>
      <c r="B146" t="s">
        <v>16</v>
      </c>
      <c r="C146" t="s">
        <v>0</v>
      </c>
      <c r="D146" t="s">
        <v>2</v>
      </c>
      <c r="E146">
        <v>7</v>
      </c>
      <c r="F146">
        <v>117</v>
      </c>
      <c r="G146" s="16">
        <v>0.1124</v>
      </c>
      <c r="H146">
        <v>0</v>
      </c>
      <c r="I146" s="16">
        <v>0</v>
      </c>
      <c r="J146">
        <v>91</v>
      </c>
      <c r="K146" s="16">
        <v>0.19320000000000001</v>
      </c>
      <c r="M146" t="s">
        <v>379</v>
      </c>
      <c r="AF146" t="s">
        <v>706</v>
      </c>
    </row>
    <row r="147" spans="1:32" x14ac:dyDescent="0.25">
      <c r="A147" t="s">
        <v>416</v>
      </c>
      <c r="B147" t="s">
        <v>7</v>
      </c>
      <c r="C147" t="s">
        <v>261</v>
      </c>
      <c r="D147" t="s">
        <v>2</v>
      </c>
      <c r="E147">
        <v>16</v>
      </c>
      <c r="F147">
        <v>929</v>
      </c>
      <c r="G147" s="16">
        <v>0.89590000000000003</v>
      </c>
      <c r="H147">
        <v>0</v>
      </c>
      <c r="I147" s="16">
        <v>0</v>
      </c>
      <c r="J147">
        <v>40</v>
      </c>
      <c r="K147" s="16">
        <v>8.9700000000000002E-2</v>
      </c>
      <c r="M147" t="s">
        <v>416</v>
      </c>
      <c r="N147" t="str">
        <f t="shared" si="15"/>
        <v>FS</v>
      </c>
      <c r="O147">
        <f t="shared" si="16"/>
        <v>7</v>
      </c>
      <c r="P147">
        <f t="shared" si="17"/>
        <v>0</v>
      </c>
      <c r="Q147">
        <f t="shared" si="18"/>
        <v>429</v>
      </c>
      <c r="R147">
        <f t="shared" si="19"/>
        <v>36</v>
      </c>
      <c r="AF147" t="s">
        <v>706</v>
      </c>
    </row>
    <row r="148" spans="1:32" x14ac:dyDescent="0.25">
      <c r="A148" t="s">
        <v>182</v>
      </c>
      <c r="B148" t="s">
        <v>55</v>
      </c>
      <c r="C148" t="s">
        <v>414</v>
      </c>
      <c r="D148" t="s">
        <v>10</v>
      </c>
      <c r="E148">
        <v>1</v>
      </c>
      <c r="F148">
        <v>0</v>
      </c>
      <c r="G148" s="16">
        <v>0</v>
      </c>
      <c r="H148">
        <v>63</v>
      </c>
      <c r="I148" s="16">
        <v>6.0100000000000001E-2</v>
      </c>
      <c r="J148">
        <v>4</v>
      </c>
      <c r="K148" s="16">
        <v>9.2999999999999992E-3</v>
      </c>
      <c r="M148" t="s">
        <v>182</v>
      </c>
      <c r="N148" t="str">
        <f t="shared" si="15"/>
        <v>QB</v>
      </c>
      <c r="O148">
        <f t="shared" si="16"/>
        <v>6</v>
      </c>
      <c r="P148">
        <f t="shared" si="17"/>
        <v>351</v>
      </c>
      <c r="Q148">
        <f t="shared" si="18"/>
        <v>0</v>
      </c>
      <c r="R148">
        <f t="shared" si="19"/>
        <v>0</v>
      </c>
      <c r="AF148" t="s">
        <v>782</v>
      </c>
    </row>
    <row r="149" spans="1:32" x14ac:dyDescent="0.25">
      <c r="A149" t="s">
        <v>136</v>
      </c>
      <c r="B149" t="s">
        <v>13</v>
      </c>
      <c r="C149" t="s">
        <v>763</v>
      </c>
      <c r="D149" t="s">
        <v>16</v>
      </c>
      <c r="E149">
        <v>7</v>
      </c>
      <c r="F149">
        <v>320</v>
      </c>
      <c r="G149" s="16">
        <v>0.30859999999999999</v>
      </c>
      <c r="H149">
        <v>0</v>
      </c>
      <c r="I149" s="16">
        <v>0</v>
      </c>
      <c r="J149">
        <v>0</v>
      </c>
      <c r="K149" s="16">
        <v>0</v>
      </c>
      <c r="M149" t="s">
        <v>136</v>
      </c>
      <c r="AF149" t="s">
        <v>782</v>
      </c>
    </row>
    <row r="150" spans="1:32" x14ac:dyDescent="0.25">
      <c r="A150" t="s">
        <v>43</v>
      </c>
      <c r="B150" t="s">
        <v>45</v>
      </c>
      <c r="C150" t="s">
        <v>763</v>
      </c>
      <c r="D150" t="s">
        <v>16</v>
      </c>
      <c r="E150">
        <v>7</v>
      </c>
      <c r="F150">
        <v>187</v>
      </c>
      <c r="G150" s="16">
        <v>0.1653</v>
      </c>
      <c r="H150">
        <v>0</v>
      </c>
      <c r="I150" s="16">
        <v>0</v>
      </c>
      <c r="J150">
        <v>0</v>
      </c>
      <c r="K150" s="16">
        <v>0</v>
      </c>
      <c r="M150" t="s">
        <v>43</v>
      </c>
      <c r="N150" t="str">
        <f t="shared" si="15"/>
        <v>G</v>
      </c>
      <c r="O150">
        <f t="shared" si="16"/>
        <v>16</v>
      </c>
      <c r="P150">
        <f t="shared" si="17"/>
        <v>1068</v>
      </c>
      <c r="Q150">
        <f t="shared" si="18"/>
        <v>0</v>
      </c>
      <c r="R150">
        <f t="shared" si="19"/>
        <v>46</v>
      </c>
      <c r="AF150" t="s">
        <v>619</v>
      </c>
    </row>
    <row r="151" spans="1:32" x14ac:dyDescent="0.25">
      <c r="A151" t="s">
        <v>74</v>
      </c>
      <c r="B151" t="s">
        <v>2</v>
      </c>
      <c r="C151" t="s">
        <v>68</v>
      </c>
      <c r="D151" t="s">
        <v>70</v>
      </c>
      <c r="E151">
        <v>16</v>
      </c>
      <c r="F151">
        <v>0</v>
      </c>
      <c r="G151" s="16">
        <v>0</v>
      </c>
      <c r="H151">
        <v>425</v>
      </c>
      <c r="I151" s="16">
        <v>0.38569999999999999</v>
      </c>
      <c r="J151">
        <v>30</v>
      </c>
      <c r="K151" s="16">
        <v>6.6699999999999995E-2</v>
      </c>
      <c r="M151" t="s">
        <v>74</v>
      </c>
      <c r="N151" t="str">
        <f t="shared" si="15"/>
        <v>WR</v>
      </c>
      <c r="O151">
        <f t="shared" si="16"/>
        <v>10</v>
      </c>
      <c r="P151">
        <f t="shared" si="17"/>
        <v>491</v>
      </c>
      <c r="Q151">
        <f t="shared" si="18"/>
        <v>0</v>
      </c>
      <c r="R151">
        <f t="shared" si="19"/>
        <v>0</v>
      </c>
      <c r="AF151" t="s">
        <v>619</v>
      </c>
    </row>
    <row r="152" spans="1:32" x14ac:dyDescent="0.25">
      <c r="A152" t="s">
        <v>409</v>
      </c>
      <c r="B152" t="s">
        <v>49</v>
      </c>
      <c r="C152" t="s">
        <v>420</v>
      </c>
      <c r="D152" t="s">
        <v>7</v>
      </c>
      <c r="E152">
        <v>12</v>
      </c>
      <c r="F152">
        <v>0</v>
      </c>
      <c r="G152" s="16">
        <v>0</v>
      </c>
      <c r="H152">
        <v>168</v>
      </c>
      <c r="I152" s="16">
        <v>0.16309999999999999</v>
      </c>
      <c r="J152">
        <v>164</v>
      </c>
      <c r="K152" s="16">
        <v>0.35959999999999998</v>
      </c>
      <c r="M152" t="s">
        <v>409</v>
      </c>
      <c r="AF152" t="s">
        <v>768</v>
      </c>
    </row>
    <row r="153" spans="1:32" x14ac:dyDescent="0.25">
      <c r="A153" t="s">
        <v>290</v>
      </c>
      <c r="B153" t="s">
        <v>55</v>
      </c>
      <c r="C153" t="s">
        <v>234</v>
      </c>
      <c r="D153" t="s">
        <v>2</v>
      </c>
      <c r="E153">
        <v>16</v>
      </c>
      <c r="F153">
        <v>50</v>
      </c>
      <c r="G153" s="16">
        <v>4.7800000000000002E-2</v>
      </c>
      <c r="H153">
        <v>0</v>
      </c>
      <c r="I153" s="16">
        <v>0</v>
      </c>
      <c r="J153">
        <v>247</v>
      </c>
      <c r="K153" s="16">
        <v>0.58530000000000004</v>
      </c>
      <c r="M153" t="s">
        <v>290</v>
      </c>
      <c r="AF153" t="s">
        <v>768</v>
      </c>
    </row>
    <row r="154" spans="1:32" x14ac:dyDescent="0.25">
      <c r="A154" t="s">
        <v>198</v>
      </c>
      <c r="B154" t="s">
        <v>49</v>
      </c>
      <c r="C154" t="s">
        <v>21</v>
      </c>
      <c r="D154" t="s">
        <v>98</v>
      </c>
      <c r="E154">
        <v>4</v>
      </c>
      <c r="F154">
        <v>0</v>
      </c>
      <c r="G154" s="16">
        <v>0</v>
      </c>
      <c r="H154">
        <v>59</v>
      </c>
      <c r="I154" s="16">
        <v>5.6300000000000003E-2</v>
      </c>
      <c r="J154">
        <v>43</v>
      </c>
      <c r="K154" s="16">
        <v>0.1002</v>
      </c>
      <c r="M154" t="s">
        <v>198</v>
      </c>
      <c r="N154" t="str">
        <f t="shared" si="15"/>
        <v>G</v>
      </c>
      <c r="O154">
        <f t="shared" si="16"/>
        <v>10</v>
      </c>
      <c r="P154">
        <f t="shared" si="17"/>
        <v>403</v>
      </c>
      <c r="Q154">
        <f t="shared" si="18"/>
        <v>0</v>
      </c>
      <c r="R154">
        <f t="shared" si="19"/>
        <v>25</v>
      </c>
      <c r="AF154" t="s">
        <v>718</v>
      </c>
    </row>
    <row r="155" spans="1:32" x14ac:dyDescent="0.25">
      <c r="A155" t="s">
        <v>76</v>
      </c>
      <c r="B155" t="s">
        <v>23</v>
      </c>
      <c r="C155" t="s">
        <v>185</v>
      </c>
      <c r="D155" t="s">
        <v>540</v>
      </c>
      <c r="E155">
        <v>16</v>
      </c>
      <c r="F155">
        <v>0</v>
      </c>
      <c r="G155" s="16">
        <v>0</v>
      </c>
      <c r="H155">
        <v>181</v>
      </c>
      <c r="I155" s="16">
        <v>0.16819999999999999</v>
      </c>
      <c r="J155">
        <v>278</v>
      </c>
      <c r="K155" s="16">
        <v>0.61370000000000002</v>
      </c>
      <c r="M155" t="s">
        <v>76</v>
      </c>
      <c r="AF155" t="s">
        <v>718</v>
      </c>
    </row>
    <row r="156" spans="1:32" x14ac:dyDescent="0.25">
      <c r="A156" t="s">
        <v>133</v>
      </c>
      <c r="B156" t="s">
        <v>26</v>
      </c>
      <c r="C156" t="s">
        <v>214</v>
      </c>
      <c r="D156" t="s">
        <v>16</v>
      </c>
      <c r="E156">
        <v>7</v>
      </c>
      <c r="F156">
        <v>77</v>
      </c>
      <c r="G156" s="16">
        <v>0.08</v>
      </c>
      <c r="H156">
        <v>0</v>
      </c>
      <c r="I156" s="16">
        <v>0</v>
      </c>
      <c r="J156">
        <v>7</v>
      </c>
      <c r="K156" s="16">
        <v>1.5599999999999999E-2</v>
      </c>
      <c r="M156" t="s">
        <v>133</v>
      </c>
      <c r="AF156" t="s">
        <v>793</v>
      </c>
    </row>
    <row r="157" spans="1:32" x14ac:dyDescent="0.25">
      <c r="A157" t="s">
        <v>322</v>
      </c>
      <c r="B157" t="s">
        <v>23</v>
      </c>
      <c r="C157" t="s">
        <v>304</v>
      </c>
      <c r="D157" t="s">
        <v>16</v>
      </c>
      <c r="E157">
        <v>16</v>
      </c>
      <c r="F157">
        <v>527</v>
      </c>
      <c r="G157" s="16">
        <v>0.47220000000000001</v>
      </c>
      <c r="H157">
        <v>0</v>
      </c>
      <c r="I157" s="16">
        <v>0</v>
      </c>
      <c r="J157">
        <v>70</v>
      </c>
      <c r="K157" s="16">
        <v>0.15629999999999999</v>
      </c>
      <c r="M157" t="s">
        <v>322</v>
      </c>
      <c r="AF157" t="s">
        <v>793</v>
      </c>
    </row>
    <row r="158" spans="1:32" x14ac:dyDescent="0.25">
      <c r="A158" t="s">
        <v>200</v>
      </c>
      <c r="B158" t="s">
        <v>201</v>
      </c>
      <c r="C158" t="s">
        <v>792</v>
      </c>
      <c r="D158" t="s">
        <v>540</v>
      </c>
      <c r="E158">
        <v>5</v>
      </c>
      <c r="F158">
        <v>0</v>
      </c>
      <c r="G158" s="16">
        <v>0</v>
      </c>
      <c r="H158">
        <v>0</v>
      </c>
      <c r="I158" s="16">
        <v>0</v>
      </c>
      <c r="J158">
        <v>78</v>
      </c>
      <c r="K158" s="16">
        <v>0.18440000000000001</v>
      </c>
      <c r="M158" t="s">
        <v>200</v>
      </c>
      <c r="N158" t="str">
        <f t="shared" si="15"/>
        <v>C</v>
      </c>
      <c r="O158">
        <f t="shared" si="16"/>
        <v>8</v>
      </c>
      <c r="P158">
        <f t="shared" si="17"/>
        <v>103</v>
      </c>
      <c r="Q158">
        <f t="shared" si="18"/>
        <v>0</v>
      </c>
      <c r="R158">
        <f t="shared" si="19"/>
        <v>43</v>
      </c>
      <c r="AF158" t="s">
        <v>796</v>
      </c>
    </row>
    <row r="159" spans="1:32" x14ac:dyDescent="0.25">
      <c r="A159" t="s">
        <v>283</v>
      </c>
      <c r="B159" t="s">
        <v>55</v>
      </c>
      <c r="C159" t="s">
        <v>792</v>
      </c>
      <c r="D159" t="s">
        <v>540</v>
      </c>
      <c r="E159">
        <v>6</v>
      </c>
      <c r="F159">
        <v>0</v>
      </c>
      <c r="G159" s="16">
        <v>0</v>
      </c>
      <c r="H159">
        <v>0</v>
      </c>
      <c r="I159" s="16">
        <v>0</v>
      </c>
      <c r="J159">
        <v>69</v>
      </c>
      <c r="K159" s="16">
        <v>0.15229999999999999</v>
      </c>
      <c r="M159" t="s">
        <v>283</v>
      </c>
      <c r="AF159" t="s">
        <v>796</v>
      </c>
    </row>
    <row r="160" spans="1:32" x14ac:dyDescent="0.25">
      <c r="A160" t="s">
        <v>299</v>
      </c>
      <c r="B160" t="s">
        <v>2</v>
      </c>
      <c r="C160" t="s">
        <v>416</v>
      </c>
      <c r="D160" t="s">
        <v>26</v>
      </c>
      <c r="E160">
        <v>7</v>
      </c>
      <c r="F160">
        <v>0</v>
      </c>
      <c r="G160" s="16">
        <v>0</v>
      </c>
      <c r="H160">
        <v>429</v>
      </c>
      <c r="I160" s="16">
        <v>0.38129999999999997</v>
      </c>
      <c r="J160">
        <v>36</v>
      </c>
      <c r="K160" s="16">
        <v>7.7600000000000002E-2</v>
      </c>
      <c r="M160" t="s">
        <v>299</v>
      </c>
      <c r="N160" t="str">
        <f t="shared" si="15"/>
        <v>WR</v>
      </c>
      <c r="O160">
        <f t="shared" si="16"/>
        <v>10</v>
      </c>
      <c r="P160">
        <f t="shared" si="17"/>
        <v>508</v>
      </c>
      <c r="Q160">
        <f t="shared" si="18"/>
        <v>0</v>
      </c>
      <c r="R160">
        <f t="shared" si="19"/>
        <v>1</v>
      </c>
      <c r="AF160" t="s">
        <v>694</v>
      </c>
    </row>
    <row r="161" spans="1:32" x14ac:dyDescent="0.25">
      <c r="A161" t="s">
        <v>321</v>
      </c>
      <c r="B161" t="s">
        <v>13</v>
      </c>
      <c r="C161" t="s">
        <v>182</v>
      </c>
      <c r="D161" t="s">
        <v>55</v>
      </c>
      <c r="E161">
        <v>6</v>
      </c>
      <c r="F161">
        <v>351</v>
      </c>
      <c r="G161" s="16">
        <v>0.31909999999999999</v>
      </c>
      <c r="H161">
        <v>0</v>
      </c>
      <c r="I161" s="16">
        <v>0</v>
      </c>
      <c r="J161">
        <v>0</v>
      </c>
      <c r="K161" s="16">
        <v>0</v>
      </c>
      <c r="M161" t="s">
        <v>321</v>
      </c>
      <c r="AF161" t="s">
        <v>694</v>
      </c>
    </row>
    <row r="162" spans="1:32" x14ac:dyDescent="0.25">
      <c r="A162" t="s">
        <v>402</v>
      </c>
      <c r="B162" t="s">
        <v>23</v>
      </c>
      <c r="C162" t="s">
        <v>604</v>
      </c>
      <c r="D162" t="s">
        <v>542</v>
      </c>
      <c r="E162">
        <v>7</v>
      </c>
      <c r="F162">
        <v>465</v>
      </c>
      <c r="G162" s="16">
        <v>0.43540000000000001</v>
      </c>
      <c r="H162">
        <v>0</v>
      </c>
      <c r="I162" s="16">
        <v>0</v>
      </c>
      <c r="J162">
        <v>0</v>
      </c>
      <c r="K162" s="16">
        <v>0</v>
      </c>
      <c r="M162" t="s">
        <v>402</v>
      </c>
      <c r="N162" t="str">
        <f t="shared" si="15"/>
        <v>LB</v>
      </c>
      <c r="O162">
        <f t="shared" si="16"/>
        <v>3</v>
      </c>
      <c r="P162">
        <f t="shared" si="17"/>
        <v>0</v>
      </c>
      <c r="Q162">
        <f t="shared" si="18"/>
        <v>0</v>
      </c>
      <c r="R162">
        <f t="shared" si="19"/>
        <v>51</v>
      </c>
      <c r="AF162" t="s">
        <v>745</v>
      </c>
    </row>
    <row r="163" spans="1:32" x14ac:dyDescent="0.25">
      <c r="A163" t="s">
        <v>440</v>
      </c>
      <c r="B163" t="s">
        <v>23</v>
      </c>
      <c r="C163" t="s">
        <v>604</v>
      </c>
      <c r="D163" t="s">
        <v>540</v>
      </c>
      <c r="E163">
        <v>12</v>
      </c>
      <c r="F163">
        <v>0</v>
      </c>
      <c r="G163" s="16">
        <v>0</v>
      </c>
      <c r="H163">
        <v>104</v>
      </c>
      <c r="I163" s="16">
        <v>9.8900000000000002E-2</v>
      </c>
      <c r="J163">
        <v>213</v>
      </c>
      <c r="K163" s="16">
        <v>0.50470000000000004</v>
      </c>
      <c r="M163" t="s">
        <v>440</v>
      </c>
      <c r="AF163" t="s">
        <v>745</v>
      </c>
    </row>
    <row r="164" spans="1:32" x14ac:dyDescent="0.25">
      <c r="A164" t="s">
        <v>219</v>
      </c>
      <c r="B164" t="s">
        <v>2</v>
      </c>
      <c r="C164" t="s">
        <v>43</v>
      </c>
      <c r="D164" t="s">
        <v>545</v>
      </c>
      <c r="E164">
        <v>16</v>
      </c>
      <c r="F164">
        <v>1068</v>
      </c>
      <c r="G164" s="16">
        <v>1</v>
      </c>
      <c r="H164">
        <v>0</v>
      </c>
      <c r="I164" s="16">
        <v>0</v>
      </c>
      <c r="J164">
        <v>46</v>
      </c>
      <c r="K164" s="16">
        <v>0.1065</v>
      </c>
      <c r="M164" t="s">
        <v>219</v>
      </c>
    </row>
    <row r="165" spans="1:32" x14ac:dyDescent="0.25">
      <c r="A165" t="s">
        <v>300</v>
      </c>
      <c r="B165" t="s">
        <v>98</v>
      </c>
      <c r="C165" t="s">
        <v>74</v>
      </c>
      <c r="D165" t="s">
        <v>2</v>
      </c>
      <c r="E165">
        <v>10</v>
      </c>
      <c r="F165">
        <v>491</v>
      </c>
      <c r="G165" s="16">
        <v>0.438</v>
      </c>
      <c r="H165">
        <v>0</v>
      </c>
      <c r="I165" s="16">
        <v>0</v>
      </c>
      <c r="J165">
        <v>0</v>
      </c>
      <c r="K165" s="16">
        <v>0</v>
      </c>
      <c r="M165" t="s">
        <v>300</v>
      </c>
      <c r="N165" t="str">
        <f t="shared" si="15"/>
        <v>DT</v>
      </c>
      <c r="O165">
        <f t="shared" si="16"/>
        <v>13</v>
      </c>
      <c r="P165">
        <f t="shared" si="17"/>
        <v>0</v>
      </c>
      <c r="Q165">
        <f t="shared" si="18"/>
        <v>334</v>
      </c>
      <c r="R165">
        <f t="shared" si="19"/>
        <v>52</v>
      </c>
    </row>
    <row r="166" spans="1:32" x14ac:dyDescent="0.25">
      <c r="A166" t="s">
        <v>387</v>
      </c>
      <c r="B166" t="s">
        <v>2</v>
      </c>
      <c r="C166" t="s">
        <v>198</v>
      </c>
      <c r="D166" t="s">
        <v>545</v>
      </c>
      <c r="E166">
        <v>10</v>
      </c>
      <c r="F166">
        <v>403</v>
      </c>
      <c r="G166" s="16">
        <v>0.37209999999999999</v>
      </c>
      <c r="H166">
        <v>0</v>
      </c>
      <c r="I166" s="16">
        <v>0</v>
      </c>
      <c r="J166">
        <v>25</v>
      </c>
      <c r="K166" s="16">
        <v>5.5599999999999997E-2</v>
      </c>
      <c r="M166" t="s">
        <v>387</v>
      </c>
    </row>
    <row r="167" spans="1:32" x14ac:dyDescent="0.25">
      <c r="A167" t="s">
        <v>66</v>
      </c>
      <c r="B167" t="s">
        <v>45</v>
      </c>
      <c r="C167" t="s">
        <v>669</v>
      </c>
      <c r="D167" t="s">
        <v>540</v>
      </c>
      <c r="E167">
        <v>3</v>
      </c>
      <c r="F167">
        <v>0</v>
      </c>
      <c r="G167" s="16">
        <v>0</v>
      </c>
      <c r="H167">
        <v>0</v>
      </c>
      <c r="I167" s="16">
        <v>0</v>
      </c>
      <c r="J167">
        <v>62</v>
      </c>
      <c r="K167" s="16">
        <v>0.13189999999999999</v>
      </c>
      <c r="M167" t="s">
        <v>66</v>
      </c>
      <c r="N167" t="str">
        <f t="shared" si="15"/>
        <v>C</v>
      </c>
      <c r="O167">
        <f t="shared" si="16"/>
        <v>16</v>
      </c>
      <c r="P167">
        <f t="shared" si="17"/>
        <v>1061</v>
      </c>
      <c r="Q167">
        <f t="shared" si="18"/>
        <v>0</v>
      </c>
      <c r="R167">
        <f t="shared" si="19"/>
        <v>58</v>
      </c>
    </row>
    <row r="168" spans="1:32" x14ac:dyDescent="0.25">
      <c r="A168" t="s">
        <v>146</v>
      </c>
      <c r="B168" t="s">
        <v>70</v>
      </c>
      <c r="C168" t="s">
        <v>669</v>
      </c>
      <c r="D168" t="s">
        <v>540</v>
      </c>
      <c r="E168">
        <v>1</v>
      </c>
      <c r="F168">
        <v>0</v>
      </c>
      <c r="G168" s="16">
        <v>0</v>
      </c>
      <c r="H168">
        <v>18</v>
      </c>
      <c r="I168" s="16">
        <v>1.7000000000000001E-2</v>
      </c>
      <c r="J168">
        <v>0</v>
      </c>
      <c r="K168" s="16">
        <v>0</v>
      </c>
      <c r="M168" t="s">
        <v>146</v>
      </c>
      <c r="N168" t="str">
        <f t="shared" si="15"/>
        <v>NT</v>
      </c>
      <c r="O168">
        <f t="shared" si="16"/>
        <v>16</v>
      </c>
      <c r="P168">
        <f t="shared" si="17"/>
        <v>0</v>
      </c>
      <c r="Q168">
        <f t="shared" si="18"/>
        <v>462</v>
      </c>
      <c r="R168">
        <f t="shared" si="19"/>
        <v>71</v>
      </c>
    </row>
    <row r="169" spans="1:32" x14ac:dyDescent="0.25">
      <c r="A169" t="s">
        <v>187</v>
      </c>
      <c r="B169" t="s">
        <v>10</v>
      </c>
      <c r="C169" t="s">
        <v>669</v>
      </c>
      <c r="D169" t="s">
        <v>540</v>
      </c>
      <c r="E169">
        <v>2</v>
      </c>
      <c r="F169">
        <v>0</v>
      </c>
      <c r="G169" s="16">
        <v>0</v>
      </c>
      <c r="H169">
        <v>29</v>
      </c>
      <c r="I169" s="16">
        <v>2.7400000000000001E-2</v>
      </c>
      <c r="J169">
        <v>12</v>
      </c>
      <c r="K169" s="16">
        <v>2.5999999999999999E-2</v>
      </c>
      <c r="M169" t="s">
        <v>187</v>
      </c>
    </row>
    <row r="170" spans="1:32" x14ac:dyDescent="0.25">
      <c r="A170" t="s">
        <v>89</v>
      </c>
      <c r="B170" t="s">
        <v>16</v>
      </c>
      <c r="C170" t="s">
        <v>200</v>
      </c>
      <c r="D170" t="s">
        <v>201</v>
      </c>
      <c r="E170">
        <v>8</v>
      </c>
      <c r="F170">
        <v>103</v>
      </c>
      <c r="G170" s="16">
        <v>9.9400000000000002E-2</v>
      </c>
      <c r="H170">
        <v>0</v>
      </c>
      <c r="I170" s="16">
        <v>0</v>
      </c>
      <c r="J170">
        <v>43</v>
      </c>
      <c r="K170" s="16">
        <v>9.1499999999999998E-2</v>
      </c>
      <c r="M170" t="s">
        <v>89</v>
      </c>
    </row>
    <row r="171" spans="1:32" x14ac:dyDescent="0.25">
      <c r="A171" t="s">
        <v>143</v>
      </c>
      <c r="B171" t="s">
        <v>49</v>
      </c>
      <c r="C171" t="s">
        <v>299</v>
      </c>
      <c r="D171" t="s">
        <v>2</v>
      </c>
      <c r="E171">
        <v>10</v>
      </c>
      <c r="F171">
        <v>508</v>
      </c>
      <c r="G171" s="16">
        <v>0.4829</v>
      </c>
      <c r="H171">
        <v>0</v>
      </c>
      <c r="I171" s="16">
        <v>0</v>
      </c>
      <c r="J171">
        <v>1</v>
      </c>
      <c r="K171" s="16">
        <v>2.3E-3</v>
      </c>
      <c r="M171" t="s">
        <v>143</v>
      </c>
    </row>
    <row r="172" spans="1:32" x14ac:dyDescent="0.25">
      <c r="A172" t="s">
        <v>342</v>
      </c>
      <c r="B172" t="s">
        <v>70</v>
      </c>
      <c r="C172" t="s">
        <v>402</v>
      </c>
      <c r="D172" t="s">
        <v>540</v>
      </c>
      <c r="E172">
        <v>3</v>
      </c>
      <c r="F172">
        <v>0</v>
      </c>
      <c r="G172" s="16">
        <v>0</v>
      </c>
      <c r="H172">
        <v>0</v>
      </c>
      <c r="I172" s="16">
        <v>0</v>
      </c>
      <c r="J172">
        <v>51</v>
      </c>
      <c r="K172" s="16">
        <v>0.1206</v>
      </c>
      <c r="M172" t="s">
        <v>342</v>
      </c>
    </row>
    <row r="173" spans="1:32" x14ac:dyDescent="0.25">
      <c r="A173" t="s">
        <v>41</v>
      </c>
      <c r="B173" t="s">
        <v>16</v>
      </c>
      <c r="C173" t="s">
        <v>772</v>
      </c>
      <c r="D173" t="s">
        <v>540</v>
      </c>
      <c r="E173">
        <v>8</v>
      </c>
      <c r="F173">
        <v>0</v>
      </c>
      <c r="G173" s="16">
        <v>0</v>
      </c>
      <c r="H173">
        <v>0</v>
      </c>
      <c r="I173" s="16">
        <v>0</v>
      </c>
      <c r="J173">
        <v>145</v>
      </c>
      <c r="K173" s="16">
        <v>0.33560000000000001</v>
      </c>
      <c r="M173" t="s">
        <v>41</v>
      </c>
      <c r="N173" t="str">
        <f t="shared" si="15"/>
        <v>RB</v>
      </c>
      <c r="O173">
        <f t="shared" si="16"/>
        <v>3</v>
      </c>
      <c r="P173">
        <f t="shared" si="17"/>
        <v>102</v>
      </c>
      <c r="Q173">
        <f t="shared" si="18"/>
        <v>0</v>
      </c>
      <c r="R173">
        <f t="shared" si="19"/>
        <v>9</v>
      </c>
    </row>
    <row r="174" spans="1:32" x14ac:dyDescent="0.25">
      <c r="A174" t="s">
        <v>292</v>
      </c>
      <c r="B174" t="s">
        <v>98</v>
      </c>
      <c r="C174" t="s">
        <v>772</v>
      </c>
      <c r="D174" t="s">
        <v>540</v>
      </c>
      <c r="E174">
        <v>2</v>
      </c>
      <c r="F174">
        <v>0</v>
      </c>
      <c r="G174" s="16">
        <v>0</v>
      </c>
      <c r="H174">
        <v>0</v>
      </c>
      <c r="I174" s="16">
        <v>0</v>
      </c>
      <c r="J174">
        <v>27</v>
      </c>
      <c r="K174" s="16">
        <v>6.2899999999999998E-2</v>
      </c>
      <c r="M174" t="s">
        <v>292</v>
      </c>
      <c r="N174" t="str">
        <f t="shared" si="15"/>
        <v>LB</v>
      </c>
      <c r="O174">
        <f t="shared" si="16"/>
        <v>16</v>
      </c>
      <c r="P174">
        <f t="shared" si="17"/>
        <v>0</v>
      </c>
      <c r="Q174">
        <f t="shared" si="18"/>
        <v>457</v>
      </c>
      <c r="R174">
        <f t="shared" si="19"/>
        <v>306</v>
      </c>
    </row>
    <row r="175" spans="1:32" x14ac:dyDescent="0.25">
      <c r="A175" t="s">
        <v>141</v>
      </c>
      <c r="B175" t="s">
        <v>23</v>
      </c>
      <c r="C175" t="s">
        <v>300</v>
      </c>
      <c r="D175" t="s">
        <v>70</v>
      </c>
      <c r="E175">
        <v>13</v>
      </c>
      <c r="F175">
        <v>0</v>
      </c>
      <c r="G175" s="16">
        <v>0</v>
      </c>
      <c r="H175">
        <v>334</v>
      </c>
      <c r="I175" s="16">
        <v>0.31540000000000001</v>
      </c>
      <c r="J175">
        <v>52</v>
      </c>
      <c r="K175" s="16">
        <v>0.1086</v>
      </c>
      <c r="M175" s="19" t="s">
        <v>141</v>
      </c>
      <c r="N175" s="19" t="str">
        <f t="shared" si="15"/>
        <v>LB</v>
      </c>
      <c r="O175" s="19">
        <v>13</v>
      </c>
      <c r="P175" s="19">
        <f t="shared" si="17"/>
        <v>0</v>
      </c>
      <c r="Q175" s="19">
        <f>55+47</f>
        <v>102</v>
      </c>
      <c r="R175" s="19">
        <f>163+12</f>
        <v>175</v>
      </c>
      <c r="S175" s="17" t="s">
        <v>791</v>
      </c>
      <c r="T175" s="17">
        <v>4</v>
      </c>
      <c r="U175" s="17">
        <v>0</v>
      </c>
      <c r="V175" s="20">
        <v>0</v>
      </c>
      <c r="W175" s="17">
        <v>47</v>
      </c>
      <c r="X175" s="20">
        <v>4.3200000000000002E-2</v>
      </c>
      <c r="Y175" s="17">
        <v>12</v>
      </c>
      <c r="Z175" s="20">
        <v>2.5499999999999998E-2</v>
      </c>
    </row>
    <row r="176" spans="1:32" x14ac:dyDescent="0.25">
      <c r="A176" t="s">
        <v>303</v>
      </c>
      <c r="B176" t="s">
        <v>10</v>
      </c>
      <c r="C176" t="s">
        <v>66</v>
      </c>
      <c r="D176" t="s">
        <v>201</v>
      </c>
      <c r="E176">
        <v>16</v>
      </c>
      <c r="F176">
        <v>1061</v>
      </c>
      <c r="G176" s="16">
        <v>0.99439999999999995</v>
      </c>
      <c r="H176">
        <v>0</v>
      </c>
      <c r="I176" s="16">
        <v>0</v>
      </c>
      <c r="J176">
        <v>58</v>
      </c>
      <c r="K176" s="16">
        <v>0.1216</v>
      </c>
      <c r="M176" t="s">
        <v>303</v>
      </c>
      <c r="N176" t="str">
        <f t="shared" si="15"/>
        <v>FS</v>
      </c>
      <c r="O176">
        <f t="shared" si="16"/>
        <v>13</v>
      </c>
      <c r="P176">
        <f t="shared" si="17"/>
        <v>0</v>
      </c>
      <c r="Q176">
        <f t="shared" si="18"/>
        <v>69</v>
      </c>
      <c r="R176">
        <f t="shared" si="19"/>
        <v>279</v>
      </c>
    </row>
    <row r="177" spans="1:26" x14ac:dyDescent="0.25">
      <c r="A177" t="s">
        <v>343</v>
      </c>
      <c r="B177" t="s">
        <v>10</v>
      </c>
      <c r="C177" t="s">
        <v>146</v>
      </c>
      <c r="D177" t="s">
        <v>539</v>
      </c>
      <c r="E177">
        <v>16</v>
      </c>
      <c r="F177">
        <v>0</v>
      </c>
      <c r="G177" s="16">
        <v>0</v>
      </c>
      <c r="H177">
        <v>462</v>
      </c>
      <c r="I177" s="16">
        <v>0.44469999999999998</v>
      </c>
      <c r="J177">
        <v>71</v>
      </c>
      <c r="K177" s="16">
        <v>0.16589999999999999</v>
      </c>
      <c r="M177" s="19" t="s">
        <v>343</v>
      </c>
      <c r="N177" s="19" t="str">
        <f t="shared" si="15"/>
        <v>CB</v>
      </c>
      <c r="O177" s="19">
        <v>2</v>
      </c>
      <c r="P177" s="19">
        <f t="shared" si="17"/>
        <v>0</v>
      </c>
      <c r="Q177" s="19">
        <f t="shared" si="18"/>
        <v>50</v>
      </c>
      <c r="R177" s="19">
        <v>29</v>
      </c>
      <c r="S177" s="17" t="s">
        <v>10</v>
      </c>
      <c r="T177" s="17">
        <v>1</v>
      </c>
      <c r="U177" s="17">
        <v>0</v>
      </c>
      <c r="V177" s="20">
        <v>0</v>
      </c>
      <c r="W177" s="17">
        <v>0</v>
      </c>
      <c r="X177" s="20">
        <v>0</v>
      </c>
      <c r="Y177" s="17">
        <v>10</v>
      </c>
      <c r="Z177" s="20">
        <v>2.1600000000000001E-2</v>
      </c>
    </row>
    <row r="178" spans="1:26" x14ac:dyDescent="0.25">
      <c r="A178" t="s">
        <v>424</v>
      </c>
      <c r="B178" t="s">
        <v>55</v>
      </c>
      <c r="C178" t="s">
        <v>799</v>
      </c>
      <c r="D178" t="s">
        <v>70</v>
      </c>
      <c r="E178">
        <v>1</v>
      </c>
      <c r="F178">
        <v>0</v>
      </c>
      <c r="G178" s="16">
        <v>0</v>
      </c>
      <c r="H178">
        <v>45</v>
      </c>
      <c r="I178" s="16">
        <v>4.0899999999999999E-2</v>
      </c>
      <c r="J178">
        <v>4</v>
      </c>
      <c r="K178" s="16">
        <v>8.6999999999999994E-3</v>
      </c>
      <c r="M178" t="s">
        <v>424</v>
      </c>
    </row>
    <row r="179" spans="1:26" x14ac:dyDescent="0.25">
      <c r="A179" t="s">
        <v>341</v>
      </c>
      <c r="B179" t="s">
        <v>70</v>
      </c>
      <c r="C179" t="s">
        <v>799</v>
      </c>
      <c r="D179" t="s">
        <v>70</v>
      </c>
      <c r="E179">
        <v>3</v>
      </c>
      <c r="F179">
        <v>0</v>
      </c>
      <c r="G179" s="16">
        <v>0</v>
      </c>
      <c r="H179">
        <v>44</v>
      </c>
      <c r="I179" s="16">
        <v>4.2700000000000002E-2</v>
      </c>
      <c r="J179">
        <v>4</v>
      </c>
      <c r="K179" s="16">
        <v>8.8000000000000005E-3</v>
      </c>
      <c r="M179" t="s">
        <v>341</v>
      </c>
    </row>
    <row r="180" spans="1:26" x14ac:dyDescent="0.25">
      <c r="A180" t="s">
        <v>35</v>
      </c>
      <c r="B180" t="s">
        <v>2</v>
      </c>
      <c r="C180" t="s">
        <v>783</v>
      </c>
      <c r="D180" t="s">
        <v>540</v>
      </c>
      <c r="E180">
        <v>7</v>
      </c>
      <c r="F180">
        <v>0</v>
      </c>
      <c r="G180" s="16">
        <v>0</v>
      </c>
      <c r="H180">
        <v>0</v>
      </c>
      <c r="I180" s="16">
        <v>0</v>
      </c>
      <c r="J180">
        <v>44</v>
      </c>
      <c r="K180" s="16">
        <v>0.1043</v>
      </c>
      <c r="M180" s="19" t="s">
        <v>35</v>
      </c>
      <c r="N180" s="19" t="str">
        <f t="shared" si="15"/>
        <v>WR</v>
      </c>
      <c r="O180" s="19">
        <v>14</v>
      </c>
      <c r="P180" s="19">
        <f>220+378</f>
        <v>598</v>
      </c>
      <c r="Q180" s="19">
        <f t="shared" si="18"/>
        <v>0</v>
      </c>
      <c r="R180" s="19">
        <v>5</v>
      </c>
      <c r="S180" s="17" t="s">
        <v>2</v>
      </c>
      <c r="T180" s="17">
        <v>8</v>
      </c>
      <c r="U180" s="17">
        <v>378</v>
      </c>
      <c r="V180" s="20">
        <v>0.35460000000000003</v>
      </c>
      <c r="W180" s="17">
        <v>0</v>
      </c>
      <c r="X180" s="20">
        <v>0</v>
      </c>
      <c r="Y180" s="17">
        <v>2</v>
      </c>
      <c r="Z180" s="20">
        <v>4.5999999999999999E-3</v>
      </c>
    </row>
    <row r="181" spans="1:26" x14ac:dyDescent="0.25">
      <c r="A181" t="s">
        <v>232</v>
      </c>
      <c r="B181" t="s">
        <v>10</v>
      </c>
      <c r="C181" t="s">
        <v>783</v>
      </c>
      <c r="D181" t="s">
        <v>540</v>
      </c>
      <c r="E181">
        <v>2</v>
      </c>
      <c r="F181">
        <v>0</v>
      </c>
      <c r="G181" s="16">
        <v>0</v>
      </c>
      <c r="H181">
        <v>0</v>
      </c>
      <c r="I181" s="16">
        <v>0</v>
      </c>
      <c r="J181">
        <v>36</v>
      </c>
      <c r="K181" s="16">
        <v>8.0699999999999994E-2</v>
      </c>
      <c r="M181" t="s">
        <v>232</v>
      </c>
    </row>
    <row r="182" spans="1:26" x14ac:dyDescent="0.25">
      <c r="A182" t="s">
        <v>260</v>
      </c>
      <c r="B182" t="s">
        <v>26</v>
      </c>
      <c r="C182" t="s">
        <v>783</v>
      </c>
      <c r="D182" t="s">
        <v>540</v>
      </c>
      <c r="E182">
        <v>1</v>
      </c>
      <c r="F182">
        <v>0</v>
      </c>
      <c r="G182" s="16">
        <v>0</v>
      </c>
      <c r="H182">
        <v>0</v>
      </c>
      <c r="I182" s="16">
        <v>0</v>
      </c>
      <c r="J182">
        <v>9</v>
      </c>
      <c r="K182" s="16">
        <v>1.89E-2</v>
      </c>
      <c r="M182" t="s">
        <v>260</v>
      </c>
    </row>
    <row r="183" spans="1:26" x14ac:dyDescent="0.25">
      <c r="A183" t="s">
        <v>223</v>
      </c>
      <c r="B183" t="s">
        <v>70</v>
      </c>
      <c r="C183" t="s">
        <v>738</v>
      </c>
      <c r="D183" t="s">
        <v>2</v>
      </c>
      <c r="E183">
        <v>4</v>
      </c>
      <c r="F183">
        <v>74</v>
      </c>
      <c r="G183" s="16">
        <v>7.0300000000000001E-2</v>
      </c>
      <c r="H183">
        <v>0</v>
      </c>
      <c r="I183" s="16">
        <v>0</v>
      </c>
      <c r="J183">
        <v>9</v>
      </c>
      <c r="K183" s="16">
        <v>2.06E-2</v>
      </c>
      <c r="M183" t="s">
        <v>223</v>
      </c>
    </row>
    <row r="184" spans="1:26" x14ac:dyDescent="0.25">
      <c r="A184" t="s">
        <v>437</v>
      </c>
      <c r="B184" t="s">
        <v>98</v>
      </c>
      <c r="C184" t="s">
        <v>738</v>
      </c>
      <c r="D184" t="s">
        <v>2</v>
      </c>
      <c r="E184">
        <v>9</v>
      </c>
      <c r="F184">
        <v>176</v>
      </c>
      <c r="G184" s="16">
        <v>0.1651</v>
      </c>
      <c r="H184">
        <v>0</v>
      </c>
      <c r="I184" s="16">
        <v>0</v>
      </c>
      <c r="J184">
        <v>53</v>
      </c>
      <c r="K184" s="16">
        <v>0.1207</v>
      </c>
      <c r="M184" t="s">
        <v>437</v>
      </c>
      <c r="N184" t="str">
        <f t="shared" si="15"/>
        <v>DE</v>
      </c>
      <c r="O184">
        <f t="shared" si="16"/>
        <v>15</v>
      </c>
      <c r="P184">
        <f t="shared" si="17"/>
        <v>1</v>
      </c>
      <c r="Q184">
        <f t="shared" si="18"/>
        <v>252</v>
      </c>
      <c r="R184">
        <f t="shared" si="19"/>
        <v>164</v>
      </c>
    </row>
    <row r="185" spans="1:26" x14ac:dyDescent="0.25">
      <c r="A185" t="s">
        <v>326</v>
      </c>
      <c r="B185" t="s">
        <v>2</v>
      </c>
      <c r="C185" t="s">
        <v>779</v>
      </c>
      <c r="D185" t="s">
        <v>2</v>
      </c>
      <c r="E185">
        <v>6</v>
      </c>
      <c r="F185">
        <v>33</v>
      </c>
      <c r="G185" s="16">
        <v>3.0499999999999999E-2</v>
      </c>
      <c r="H185">
        <v>0</v>
      </c>
      <c r="I185" s="16">
        <v>0</v>
      </c>
      <c r="J185">
        <v>97</v>
      </c>
      <c r="K185" s="16">
        <v>0.21560000000000001</v>
      </c>
      <c r="M185" t="s">
        <v>326</v>
      </c>
    </row>
    <row r="186" spans="1:26" x14ac:dyDescent="0.25">
      <c r="A186" t="s">
        <v>334</v>
      </c>
      <c r="B186" t="s">
        <v>23</v>
      </c>
      <c r="C186" t="s">
        <v>779</v>
      </c>
      <c r="D186" t="s">
        <v>2</v>
      </c>
      <c r="E186">
        <v>2</v>
      </c>
      <c r="F186">
        <v>0</v>
      </c>
      <c r="G186" s="16">
        <v>0</v>
      </c>
      <c r="H186">
        <v>0</v>
      </c>
      <c r="I186" s="16">
        <v>0</v>
      </c>
      <c r="J186">
        <v>21</v>
      </c>
      <c r="K186" s="16">
        <v>4.4699999999999997E-2</v>
      </c>
      <c r="M186" t="s">
        <v>334</v>
      </c>
      <c r="N186" t="str">
        <f t="shared" si="15"/>
        <v>LB</v>
      </c>
      <c r="O186">
        <f t="shared" si="16"/>
        <v>14</v>
      </c>
      <c r="P186">
        <f t="shared" si="17"/>
        <v>0</v>
      </c>
      <c r="Q186">
        <f t="shared" si="18"/>
        <v>251</v>
      </c>
      <c r="R186">
        <f t="shared" si="19"/>
        <v>249</v>
      </c>
    </row>
    <row r="187" spans="1:26" x14ac:dyDescent="0.25">
      <c r="A187" t="s">
        <v>168</v>
      </c>
      <c r="B187" t="s">
        <v>23</v>
      </c>
      <c r="C187" t="s">
        <v>41</v>
      </c>
      <c r="D187" t="s">
        <v>16</v>
      </c>
      <c r="E187">
        <v>3</v>
      </c>
      <c r="F187">
        <v>102</v>
      </c>
      <c r="G187" s="16">
        <v>0.1008</v>
      </c>
      <c r="H187">
        <v>0</v>
      </c>
      <c r="I187" s="16">
        <v>0</v>
      </c>
      <c r="J187">
        <v>9</v>
      </c>
      <c r="K187" s="16">
        <v>1.89E-2</v>
      </c>
      <c r="M187" t="s">
        <v>168</v>
      </c>
    </row>
    <row r="188" spans="1:26" x14ac:dyDescent="0.25">
      <c r="A188" t="s">
        <v>285</v>
      </c>
      <c r="B188" t="s">
        <v>23</v>
      </c>
      <c r="C188" t="s">
        <v>292</v>
      </c>
      <c r="D188" t="s">
        <v>540</v>
      </c>
      <c r="E188">
        <v>16</v>
      </c>
      <c r="F188">
        <v>0</v>
      </c>
      <c r="G188" s="16">
        <v>0</v>
      </c>
      <c r="H188">
        <v>457</v>
      </c>
      <c r="I188" s="16">
        <v>0.43149999999999999</v>
      </c>
      <c r="J188">
        <v>306</v>
      </c>
      <c r="K188" s="16">
        <v>0.63880000000000003</v>
      </c>
      <c r="M188" t="s">
        <v>285</v>
      </c>
      <c r="N188" t="str">
        <f t="shared" si="15"/>
        <v>DE</v>
      </c>
      <c r="O188">
        <f t="shared" si="16"/>
        <v>16</v>
      </c>
      <c r="P188">
        <f t="shared" si="17"/>
        <v>0</v>
      </c>
      <c r="Q188">
        <f t="shared" si="18"/>
        <v>930</v>
      </c>
      <c r="R188">
        <f t="shared" si="19"/>
        <v>85</v>
      </c>
    </row>
    <row r="189" spans="1:26" x14ac:dyDescent="0.25">
      <c r="A189" t="s">
        <v>400</v>
      </c>
      <c r="B189" t="s">
        <v>70</v>
      </c>
      <c r="C189" t="s">
        <v>141</v>
      </c>
      <c r="D189" t="s">
        <v>540</v>
      </c>
      <c r="E189">
        <v>9</v>
      </c>
      <c r="F189">
        <v>0</v>
      </c>
      <c r="G189" s="16">
        <v>0</v>
      </c>
      <c r="H189">
        <v>55</v>
      </c>
      <c r="I189" s="16">
        <v>5.57E-2</v>
      </c>
      <c r="J189">
        <v>163</v>
      </c>
      <c r="K189" s="16">
        <v>0.35749999999999998</v>
      </c>
      <c r="M189" t="s">
        <v>400</v>
      </c>
      <c r="N189" t="str">
        <f t="shared" si="15"/>
        <v>DT</v>
      </c>
      <c r="O189">
        <f t="shared" si="16"/>
        <v>4</v>
      </c>
      <c r="P189">
        <f t="shared" si="17"/>
        <v>0</v>
      </c>
      <c r="Q189">
        <f t="shared" si="18"/>
        <v>68</v>
      </c>
      <c r="R189">
        <f t="shared" si="19"/>
        <v>16</v>
      </c>
    </row>
    <row r="190" spans="1:26" x14ac:dyDescent="0.25">
      <c r="A190" t="s">
        <v>138</v>
      </c>
      <c r="B190" t="s">
        <v>98</v>
      </c>
      <c r="C190" t="s">
        <v>141</v>
      </c>
      <c r="D190" t="s">
        <v>791</v>
      </c>
      <c r="E190">
        <v>4</v>
      </c>
      <c r="F190">
        <v>0</v>
      </c>
      <c r="G190" s="16">
        <v>0</v>
      </c>
      <c r="H190">
        <v>47</v>
      </c>
      <c r="I190" s="16">
        <v>4.3200000000000002E-2</v>
      </c>
      <c r="J190">
        <v>12</v>
      </c>
      <c r="K190" s="16">
        <v>2.5499999999999998E-2</v>
      </c>
      <c r="M190" t="s">
        <v>138</v>
      </c>
      <c r="N190" t="str">
        <f t="shared" si="15"/>
        <v>DE</v>
      </c>
      <c r="O190">
        <f t="shared" si="16"/>
        <v>15</v>
      </c>
      <c r="P190">
        <f t="shared" si="17"/>
        <v>0</v>
      </c>
      <c r="Q190">
        <f t="shared" si="18"/>
        <v>452</v>
      </c>
      <c r="R190">
        <f t="shared" si="19"/>
        <v>39</v>
      </c>
    </row>
    <row r="191" spans="1:26" x14ac:dyDescent="0.25">
      <c r="A191" t="s">
        <v>173</v>
      </c>
      <c r="B191" t="s">
        <v>10</v>
      </c>
      <c r="C191" t="s">
        <v>303</v>
      </c>
      <c r="D191" t="s">
        <v>26</v>
      </c>
      <c r="E191">
        <v>13</v>
      </c>
      <c r="F191">
        <v>0</v>
      </c>
      <c r="G191" s="16">
        <v>0</v>
      </c>
      <c r="H191">
        <v>69</v>
      </c>
      <c r="I191" s="16">
        <v>6.6400000000000001E-2</v>
      </c>
      <c r="J191">
        <v>279</v>
      </c>
      <c r="K191" s="16">
        <v>0.65190000000000003</v>
      </c>
      <c r="M191" s="19" t="s">
        <v>173</v>
      </c>
      <c r="N191" s="19" t="str">
        <f t="shared" si="15"/>
        <v>CB</v>
      </c>
      <c r="O191" s="19">
        <f t="shared" si="16"/>
        <v>16</v>
      </c>
      <c r="P191" s="19">
        <f t="shared" si="17"/>
        <v>0</v>
      </c>
      <c r="Q191" s="19">
        <f t="shared" si="18"/>
        <v>1017</v>
      </c>
      <c r="R191" s="19">
        <f t="shared" si="19"/>
        <v>65</v>
      </c>
      <c r="S191" s="17" t="s">
        <v>545</v>
      </c>
      <c r="T191" s="17">
        <v>9</v>
      </c>
      <c r="U191" s="17">
        <v>89</v>
      </c>
      <c r="V191" s="20">
        <v>8.1299999999999997E-2</v>
      </c>
      <c r="W191" s="17">
        <v>0</v>
      </c>
      <c r="X191" s="20">
        <v>0</v>
      </c>
      <c r="Y191" s="17">
        <v>40</v>
      </c>
      <c r="Z191" s="20">
        <v>8.1299999999999997E-2</v>
      </c>
    </row>
    <row r="192" spans="1:26" x14ac:dyDescent="0.25">
      <c r="A192" t="s">
        <v>410</v>
      </c>
      <c r="B192" t="s">
        <v>23</v>
      </c>
      <c r="C192" t="s">
        <v>343</v>
      </c>
      <c r="D192" t="s">
        <v>10</v>
      </c>
      <c r="E192">
        <v>1</v>
      </c>
      <c r="F192">
        <v>0</v>
      </c>
      <c r="G192" s="16">
        <v>0</v>
      </c>
      <c r="H192">
        <v>50</v>
      </c>
      <c r="I192" s="16">
        <v>4.5400000000000003E-2</v>
      </c>
      <c r="J192">
        <v>19</v>
      </c>
      <c r="K192" s="16">
        <v>4.1099999999999998E-2</v>
      </c>
      <c r="M192" t="s">
        <v>410</v>
      </c>
      <c r="N192" t="str">
        <f t="shared" si="15"/>
        <v>LB</v>
      </c>
      <c r="O192">
        <f t="shared" si="16"/>
        <v>13</v>
      </c>
      <c r="P192">
        <f t="shared" si="17"/>
        <v>0</v>
      </c>
      <c r="Q192">
        <f t="shared" si="18"/>
        <v>710</v>
      </c>
      <c r="R192">
        <f t="shared" si="19"/>
        <v>76</v>
      </c>
    </row>
    <row r="193" spans="1:18" x14ac:dyDescent="0.25">
      <c r="A193" t="s">
        <v>369</v>
      </c>
      <c r="B193" t="s">
        <v>16</v>
      </c>
      <c r="C193" t="s">
        <v>343</v>
      </c>
      <c r="D193" t="s">
        <v>10</v>
      </c>
      <c r="E193">
        <v>1</v>
      </c>
      <c r="F193">
        <v>0</v>
      </c>
      <c r="G193" s="16">
        <v>0</v>
      </c>
      <c r="H193">
        <v>0</v>
      </c>
      <c r="I193" s="16">
        <v>0</v>
      </c>
      <c r="J193">
        <v>10</v>
      </c>
      <c r="K193" s="16">
        <v>2.1600000000000001E-2</v>
      </c>
      <c r="M193" t="s">
        <v>369</v>
      </c>
    </row>
    <row r="194" spans="1:18" x14ac:dyDescent="0.25">
      <c r="A194" t="s">
        <v>333</v>
      </c>
      <c r="B194" t="s">
        <v>16</v>
      </c>
      <c r="C194" t="s">
        <v>35</v>
      </c>
      <c r="D194" t="s">
        <v>2</v>
      </c>
      <c r="E194">
        <v>6</v>
      </c>
      <c r="F194">
        <v>220</v>
      </c>
      <c r="G194" s="16">
        <v>0.20910000000000001</v>
      </c>
      <c r="H194">
        <v>0</v>
      </c>
      <c r="I194" s="16">
        <v>0</v>
      </c>
      <c r="J194">
        <v>3</v>
      </c>
      <c r="K194" s="16">
        <v>6.8999999999999999E-3</v>
      </c>
      <c r="M194" t="s">
        <v>333</v>
      </c>
    </row>
    <row r="195" spans="1:18" x14ac:dyDescent="0.25">
      <c r="A195" t="s">
        <v>254</v>
      </c>
      <c r="B195" t="s">
        <v>10</v>
      </c>
      <c r="C195" t="s">
        <v>35</v>
      </c>
      <c r="D195" t="s">
        <v>2</v>
      </c>
      <c r="E195">
        <v>8</v>
      </c>
      <c r="F195">
        <v>378</v>
      </c>
      <c r="G195" s="16">
        <v>0.35460000000000003</v>
      </c>
      <c r="H195">
        <v>0</v>
      </c>
      <c r="I195" s="16">
        <v>0</v>
      </c>
      <c r="J195">
        <v>2</v>
      </c>
      <c r="K195" s="16">
        <v>4.5999999999999999E-3</v>
      </c>
      <c r="M195" t="s">
        <v>254</v>
      </c>
      <c r="N195" t="str">
        <f t="shared" si="15"/>
        <v>FS</v>
      </c>
      <c r="O195">
        <f t="shared" si="16"/>
        <v>12</v>
      </c>
      <c r="P195">
        <f t="shared" si="17"/>
        <v>0</v>
      </c>
      <c r="Q195">
        <f t="shared" si="18"/>
        <v>688</v>
      </c>
      <c r="R195">
        <f t="shared" si="19"/>
        <v>4</v>
      </c>
    </row>
    <row r="196" spans="1:18" x14ac:dyDescent="0.25">
      <c r="A196" t="s">
        <v>29</v>
      </c>
      <c r="B196" t="s">
        <v>31</v>
      </c>
      <c r="C196" t="s">
        <v>663</v>
      </c>
      <c r="D196" t="s">
        <v>2</v>
      </c>
      <c r="E196">
        <v>9</v>
      </c>
      <c r="F196">
        <v>352</v>
      </c>
      <c r="G196" s="16">
        <v>0.3296</v>
      </c>
      <c r="H196">
        <v>0</v>
      </c>
      <c r="I196" s="16">
        <v>0</v>
      </c>
      <c r="J196">
        <v>1</v>
      </c>
      <c r="K196" s="16">
        <v>2.3E-3</v>
      </c>
      <c r="M196" t="s">
        <v>29</v>
      </c>
    </row>
    <row r="197" spans="1:18" x14ac:dyDescent="0.25">
      <c r="A197" t="s">
        <v>423</v>
      </c>
      <c r="B197" t="s">
        <v>98</v>
      </c>
      <c r="C197" t="s">
        <v>663</v>
      </c>
      <c r="D197" t="s">
        <v>2</v>
      </c>
      <c r="E197">
        <v>3</v>
      </c>
      <c r="F197">
        <v>40</v>
      </c>
      <c r="G197" s="16">
        <v>3.5099999999999999E-2</v>
      </c>
      <c r="H197">
        <v>0</v>
      </c>
      <c r="I197" s="16">
        <v>0</v>
      </c>
      <c r="J197">
        <v>0</v>
      </c>
      <c r="K197" s="16">
        <v>0</v>
      </c>
      <c r="M197" t="s">
        <v>423</v>
      </c>
    </row>
    <row r="198" spans="1:18" x14ac:dyDescent="0.25">
      <c r="A198" t="s">
        <v>428</v>
      </c>
      <c r="B198" t="s">
        <v>10</v>
      </c>
      <c r="C198" t="s">
        <v>437</v>
      </c>
      <c r="D198" t="s">
        <v>98</v>
      </c>
      <c r="E198">
        <v>15</v>
      </c>
      <c r="F198">
        <v>1</v>
      </c>
      <c r="G198" s="16">
        <v>8.9999999999999998E-4</v>
      </c>
      <c r="H198">
        <v>252</v>
      </c>
      <c r="I198" s="16">
        <v>0.22869999999999999</v>
      </c>
      <c r="J198">
        <v>164</v>
      </c>
      <c r="K198" s="16">
        <v>0.3644</v>
      </c>
      <c r="M198" t="s">
        <v>428</v>
      </c>
    </row>
    <row r="199" spans="1:18" x14ac:dyDescent="0.25">
      <c r="A199" t="s">
        <v>417</v>
      </c>
      <c r="B199" t="s">
        <v>2</v>
      </c>
      <c r="C199" t="s">
        <v>334</v>
      </c>
      <c r="D199" t="s">
        <v>540</v>
      </c>
      <c r="E199">
        <v>14</v>
      </c>
      <c r="F199">
        <v>0</v>
      </c>
      <c r="G199" s="16">
        <v>0</v>
      </c>
      <c r="H199">
        <v>251</v>
      </c>
      <c r="I199" s="16">
        <v>0.22800000000000001</v>
      </c>
      <c r="J199">
        <v>249</v>
      </c>
      <c r="K199" s="16">
        <v>0.53900000000000003</v>
      </c>
      <c r="M199" t="s">
        <v>417</v>
      </c>
    </row>
    <row r="200" spans="1:18" x14ac:dyDescent="0.25">
      <c r="A200" t="s">
        <v>398</v>
      </c>
      <c r="B200" t="s">
        <v>55</v>
      </c>
      <c r="C200" t="s">
        <v>285</v>
      </c>
      <c r="D200" t="s">
        <v>98</v>
      </c>
      <c r="E200">
        <v>16</v>
      </c>
      <c r="F200">
        <v>0</v>
      </c>
      <c r="G200" s="16">
        <v>0</v>
      </c>
      <c r="H200">
        <v>930</v>
      </c>
      <c r="I200" s="16">
        <v>0.89510000000000001</v>
      </c>
      <c r="J200">
        <v>85</v>
      </c>
      <c r="K200" s="16">
        <v>0.1986</v>
      </c>
      <c r="M200" t="s">
        <v>398</v>
      </c>
      <c r="N200" t="str">
        <f t="shared" si="15"/>
        <v>TE</v>
      </c>
      <c r="O200">
        <f t="shared" si="16"/>
        <v>12</v>
      </c>
      <c r="P200">
        <f t="shared" si="17"/>
        <v>155</v>
      </c>
      <c r="Q200">
        <f t="shared" si="18"/>
        <v>0</v>
      </c>
      <c r="R200">
        <f t="shared" si="19"/>
        <v>48</v>
      </c>
    </row>
    <row r="201" spans="1:18" x14ac:dyDescent="0.25">
      <c r="A201" t="s">
        <v>394</v>
      </c>
      <c r="B201" t="s">
        <v>16</v>
      </c>
      <c r="C201" t="s">
        <v>400</v>
      </c>
      <c r="D201" t="s">
        <v>70</v>
      </c>
      <c r="E201">
        <v>4</v>
      </c>
      <c r="F201">
        <v>0</v>
      </c>
      <c r="G201" s="16">
        <v>0</v>
      </c>
      <c r="H201">
        <v>68</v>
      </c>
      <c r="I201" s="16">
        <v>6.2399999999999997E-2</v>
      </c>
      <c r="J201">
        <v>16</v>
      </c>
      <c r="K201" s="16">
        <v>3.4000000000000002E-2</v>
      </c>
      <c r="M201" t="s">
        <v>394</v>
      </c>
    </row>
    <row r="202" spans="1:18" x14ac:dyDescent="0.25">
      <c r="A202" t="s">
        <v>340</v>
      </c>
      <c r="B202" t="s">
        <v>10</v>
      </c>
      <c r="C202" t="s">
        <v>138</v>
      </c>
      <c r="D202" t="s">
        <v>98</v>
      </c>
      <c r="E202">
        <v>15</v>
      </c>
      <c r="F202">
        <v>0</v>
      </c>
      <c r="G202" s="16">
        <v>0</v>
      </c>
      <c r="H202">
        <v>452</v>
      </c>
      <c r="I202" s="16">
        <v>0.40500000000000003</v>
      </c>
      <c r="J202">
        <v>39</v>
      </c>
      <c r="K202" s="16">
        <v>8.3000000000000004E-2</v>
      </c>
      <c r="M202" t="s">
        <v>340</v>
      </c>
    </row>
    <row r="203" spans="1:18" x14ac:dyDescent="0.25">
      <c r="A203" t="s">
        <v>325</v>
      </c>
      <c r="B203" t="s">
        <v>70</v>
      </c>
      <c r="C203" t="s">
        <v>173</v>
      </c>
      <c r="D203" t="s">
        <v>10</v>
      </c>
      <c r="E203">
        <v>16</v>
      </c>
      <c r="F203">
        <v>0</v>
      </c>
      <c r="G203" s="16">
        <v>0</v>
      </c>
      <c r="H203">
        <v>1017</v>
      </c>
      <c r="I203" s="16">
        <v>0.96120000000000005</v>
      </c>
      <c r="J203">
        <v>65</v>
      </c>
      <c r="K203" s="16">
        <v>0.15509999999999999</v>
      </c>
      <c r="M203" t="s">
        <v>325</v>
      </c>
    </row>
    <row r="204" spans="1:18" x14ac:dyDescent="0.25">
      <c r="A204" t="s">
        <v>238</v>
      </c>
      <c r="B204" t="s">
        <v>13</v>
      </c>
      <c r="C204" t="s">
        <v>173</v>
      </c>
      <c r="D204" t="s">
        <v>545</v>
      </c>
      <c r="E204">
        <v>9</v>
      </c>
      <c r="F204">
        <v>89</v>
      </c>
      <c r="G204" s="16">
        <v>8.1299999999999997E-2</v>
      </c>
      <c r="H204">
        <v>0</v>
      </c>
      <c r="I204" s="16">
        <v>0</v>
      </c>
      <c r="J204">
        <v>40</v>
      </c>
      <c r="K204" s="16">
        <v>8.1299999999999997E-2</v>
      </c>
      <c r="M204" t="s">
        <v>238</v>
      </c>
    </row>
    <row r="205" spans="1:18" x14ac:dyDescent="0.25">
      <c r="A205" t="s">
        <v>206</v>
      </c>
      <c r="B205" t="s">
        <v>208</v>
      </c>
      <c r="C205" t="s">
        <v>410</v>
      </c>
      <c r="D205" t="s">
        <v>540</v>
      </c>
      <c r="E205">
        <v>13</v>
      </c>
      <c r="F205">
        <v>0</v>
      </c>
      <c r="G205" s="16">
        <v>0</v>
      </c>
      <c r="H205">
        <v>710</v>
      </c>
      <c r="I205" s="16">
        <v>0.66979999999999995</v>
      </c>
      <c r="J205">
        <v>76</v>
      </c>
      <c r="K205" s="16">
        <v>0.16850000000000001</v>
      </c>
      <c r="M205" t="s">
        <v>206</v>
      </c>
    </row>
    <row r="206" spans="1:18" x14ac:dyDescent="0.25">
      <c r="A206" t="s">
        <v>277</v>
      </c>
      <c r="B206" t="s">
        <v>2</v>
      </c>
      <c r="C206" t="s">
        <v>750</v>
      </c>
      <c r="D206" t="s">
        <v>10</v>
      </c>
      <c r="E206">
        <v>4</v>
      </c>
      <c r="F206">
        <v>0</v>
      </c>
      <c r="G206" s="16">
        <v>0</v>
      </c>
      <c r="H206">
        <v>0</v>
      </c>
      <c r="I206" s="16">
        <v>0</v>
      </c>
      <c r="J206">
        <v>37</v>
      </c>
      <c r="K206" s="16">
        <v>8.43E-2</v>
      </c>
      <c r="M206" t="s">
        <v>277</v>
      </c>
    </row>
    <row r="207" spans="1:18" x14ac:dyDescent="0.25">
      <c r="A207" t="s">
        <v>293</v>
      </c>
      <c r="B207" t="s">
        <v>201</v>
      </c>
      <c r="C207" t="s">
        <v>750</v>
      </c>
      <c r="D207" t="s">
        <v>10</v>
      </c>
      <c r="E207">
        <v>1</v>
      </c>
      <c r="F207">
        <v>0</v>
      </c>
      <c r="G207" s="16">
        <v>0</v>
      </c>
      <c r="H207">
        <v>2</v>
      </c>
      <c r="I207" s="16">
        <v>1.9E-3</v>
      </c>
      <c r="J207">
        <v>14</v>
      </c>
      <c r="K207" s="16">
        <v>3.32E-2</v>
      </c>
      <c r="M207" t="s">
        <v>293</v>
      </c>
    </row>
    <row r="208" spans="1:18" x14ac:dyDescent="0.25">
      <c r="A208" t="s">
        <v>358</v>
      </c>
      <c r="B208" t="s">
        <v>10</v>
      </c>
      <c r="C208" t="s">
        <v>786</v>
      </c>
      <c r="D208" t="s">
        <v>10</v>
      </c>
      <c r="E208">
        <v>10</v>
      </c>
      <c r="F208">
        <v>0</v>
      </c>
      <c r="G208" s="16">
        <v>0</v>
      </c>
      <c r="H208">
        <v>30</v>
      </c>
      <c r="I208" s="16">
        <v>2.7099999999999999E-2</v>
      </c>
      <c r="J208">
        <v>138</v>
      </c>
      <c r="K208" s="16">
        <v>0.31580000000000003</v>
      </c>
      <c r="M208" t="s">
        <v>358</v>
      </c>
    </row>
    <row r="209" spans="1:18" x14ac:dyDescent="0.25">
      <c r="A209" t="s">
        <v>380</v>
      </c>
      <c r="B209" t="s">
        <v>98</v>
      </c>
      <c r="C209" t="s">
        <v>786</v>
      </c>
      <c r="D209" t="s">
        <v>10</v>
      </c>
      <c r="E209">
        <v>6</v>
      </c>
      <c r="F209">
        <v>0</v>
      </c>
      <c r="G209" s="16">
        <v>0</v>
      </c>
      <c r="H209">
        <v>10</v>
      </c>
      <c r="I209" s="16">
        <v>9.7000000000000003E-3</v>
      </c>
      <c r="J209">
        <v>96</v>
      </c>
      <c r="K209" s="16">
        <v>0.19789999999999999</v>
      </c>
      <c r="M209" t="s">
        <v>380</v>
      </c>
      <c r="N209" t="str">
        <f t="shared" ref="N209:N270" si="20">VLOOKUP(A209,C$3:K$363,2,FALSE)</f>
        <v>DE</v>
      </c>
      <c r="O209">
        <f t="shared" ref="O209:O270" si="21">VLOOKUP(A209,C$3:K$363,3,FALSE)</f>
        <v>14</v>
      </c>
      <c r="P209">
        <f t="shared" ref="P209:P270" si="22">VLOOKUP(A209,C$3:K$363,4,FALSE)</f>
        <v>0</v>
      </c>
      <c r="Q209">
        <f t="shared" ref="Q209:Q270" si="23">VLOOKUP(A209,C$3:K$363,6,FALSE)</f>
        <v>253</v>
      </c>
      <c r="R209">
        <f t="shared" ref="R209:R270" si="24">VLOOKUP(A209,C$3:K$363,8,FALSE)</f>
        <v>91</v>
      </c>
    </row>
    <row r="210" spans="1:18" x14ac:dyDescent="0.25">
      <c r="A210" t="s">
        <v>268</v>
      </c>
      <c r="B210" t="s">
        <v>2</v>
      </c>
      <c r="C210" t="s">
        <v>254</v>
      </c>
      <c r="D210" t="s">
        <v>26</v>
      </c>
      <c r="E210">
        <v>12</v>
      </c>
      <c r="F210">
        <v>0</v>
      </c>
      <c r="G210" s="16">
        <v>0</v>
      </c>
      <c r="H210">
        <v>688</v>
      </c>
      <c r="I210" s="16">
        <v>0.64059999999999995</v>
      </c>
      <c r="J210">
        <v>4</v>
      </c>
      <c r="K210" s="16">
        <v>8.0000000000000002E-3</v>
      </c>
      <c r="M210" t="s">
        <v>268</v>
      </c>
      <c r="N210" t="str">
        <f t="shared" si="20"/>
        <v>WR</v>
      </c>
      <c r="O210">
        <f t="shared" si="21"/>
        <v>14</v>
      </c>
      <c r="P210">
        <f t="shared" si="22"/>
        <v>737</v>
      </c>
      <c r="Q210">
        <f t="shared" si="23"/>
        <v>0</v>
      </c>
      <c r="R210">
        <f t="shared" si="24"/>
        <v>24</v>
      </c>
    </row>
    <row r="211" spans="1:18" x14ac:dyDescent="0.25">
      <c r="A211" t="s">
        <v>220</v>
      </c>
      <c r="B211" t="s">
        <v>26</v>
      </c>
      <c r="C211" t="s">
        <v>585</v>
      </c>
      <c r="D211" t="s">
        <v>540</v>
      </c>
      <c r="E211">
        <v>5</v>
      </c>
      <c r="F211">
        <v>0</v>
      </c>
      <c r="G211" s="16">
        <v>0</v>
      </c>
      <c r="H211">
        <v>231</v>
      </c>
      <c r="I211" s="16">
        <v>0.21829999999999999</v>
      </c>
      <c r="J211">
        <v>0</v>
      </c>
      <c r="K211" s="16">
        <v>0</v>
      </c>
      <c r="M211" t="s">
        <v>220</v>
      </c>
    </row>
    <row r="212" spans="1:18" x14ac:dyDescent="0.25">
      <c r="A212" t="s">
        <v>79</v>
      </c>
      <c r="B212" t="s">
        <v>2</v>
      </c>
      <c r="C212" t="s">
        <v>585</v>
      </c>
      <c r="D212" t="s">
        <v>540</v>
      </c>
      <c r="E212">
        <v>5</v>
      </c>
      <c r="F212">
        <v>0</v>
      </c>
      <c r="G212" s="16">
        <v>0</v>
      </c>
      <c r="H212">
        <v>146</v>
      </c>
      <c r="I212" s="16">
        <v>0.1426</v>
      </c>
      <c r="J212">
        <v>1</v>
      </c>
      <c r="K212" s="16">
        <v>2E-3</v>
      </c>
      <c r="M212" t="s">
        <v>79</v>
      </c>
      <c r="N212" t="str">
        <f t="shared" si="20"/>
        <v>WR</v>
      </c>
      <c r="O212">
        <f t="shared" si="21"/>
        <v>15</v>
      </c>
      <c r="P212">
        <f t="shared" si="22"/>
        <v>681</v>
      </c>
      <c r="Q212">
        <f t="shared" si="23"/>
        <v>0</v>
      </c>
      <c r="R212">
        <f t="shared" si="24"/>
        <v>22</v>
      </c>
    </row>
    <row r="213" spans="1:18" x14ac:dyDescent="0.25">
      <c r="A213" t="s">
        <v>157</v>
      </c>
      <c r="B213" t="s">
        <v>45</v>
      </c>
      <c r="C213" t="s">
        <v>398</v>
      </c>
      <c r="D213" t="s">
        <v>13</v>
      </c>
      <c r="E213">
        <v>12</v>
      </c>
      <c r="F213">
        <v>155</v>
      </c>
      <c r="G213" s="16">
        <v>0.14729999999999999</v>
      </c>
      <c r="H213">
        <v>0</v>
      </c>
      <c r="I213" s="16">
        <v>0</v>
      </c>
      <c r="J213">
        <v>48</v>
      </c>
      <c r="K213" s="16">
        <v>0.10979999999999999</v>
      </c>
      <c r="M213" t="s">
        <v>157</v>
      </c>
      <c r="N213" t="str">
        <f t="shared" si="20"/>
        <v>T</v>
      </c>
      <c r="O213">
        <f t="shared" si="21"/>
        <v>5</v>
      </c>
      <c r="P213">
        <f t="shared" si="22"/>
        <v>75</v>
      </c>
      <c r="Q213">
        <f t="shared" si="23"/>
        <v>0</v>
      </c>
      <c r="R213">
        <f t="shared" si="24"/>
        <v>11</v>
      </c>
    </row>
    <row r="214" spans="1:18" x14ac:dyDescent="0.25">
      <c r="A214" t="s">
        <v>204</v>
      </c>
      <c r="B214" t="s">
        <v>2</v>
      </c>
      <c r="C214" t="s">
        <v>722</v>
      </c>
      <c r="D214" t="s">
        <v>13</v>
      </c>
      <c r="E214">
        <v>9</v>
      </c>
      <c r="F214">
        <v>116</v>
      </c>
      <c r="G214" s="16">
        <v>0.1065</v>
      </c>
      <c r="H214">
        <v>0</v>
      </c>
      <c r="I214" s="16">
        <v>0</v>
      </c>
      <c r="J214">
        <v>90</v>
      </c>
      <c r="K214" s="16">
        <v>0.21129999999999999</v>
      </c>
      <c r="M214" t="s">
        <v>204</v>
      </c>
      <c r="N214" t="str">
        <f t="shared" si="20"/>
        <v>WR</v>
      </c>
      <c r="O214">
        <f t="shared" si="21"/>
        <v>4</v>
      </c>
      <c r="P214">
        <f t="shared" si="22"/>
        <v>11</v>
      </c>
      <c r="Q214">
        <f t="shared" si="23"/>
        <v>0</v>
      </c>
      <c r="R214">
        <f t="shared" si="24"/>
        <v>28</v>
      </c>
    </row>
    <row r="215" spans="1:18" x14ac:dyDescent="0.25">
      <c r="A215" t="s">
        <v>329</v>
      </c>
      <c r="B215" t="s">
        <v>201</v>
      </c>
      <c r="C215" t="s">
        <v>722</v>
      </c>
      <c r="D215" t="s">
        <v>13</v>
      </c>
      <c r="E215">
        <v>3</v>
      </c>
      <c r="F215">
        <v>58</v>
      </c>
      <c r="G215" s="16">
        <v>5.6800000000000003E-2</v>
      </c>
      <c r="H215">
        <v>0</v>
      </c>
      <c r="I215" s="16">
        <v>0</v>
      </c>
      <c r="J215">
        <v>26</v>
      </c>
      <c r="K215" s="16">
        <v>5.4899999999999997E-2</v>
      </c>
      <c r="M215" t="s">
        <v>329</v>
      </c>
      <c r="N215" t="str">
        <f t="shared" si="20"/>
        <v>C</v>
      </c>
      <c r="O215">
        <f t="shared" si="21"/>
        <v>16</v>
      </c>
      <c r="P215">
        <f t="shared" si="22"/>
        <v>1127</v>
      </c>
      <c r="Q215">
        <f t="shared" si="23"/>
        <v>0</v>
      </c>
      <c r="R215">
        <f t="shared" si="24"/>
        <v>46</v>
      </c>
    </row>
    <row r="216" spans="1:18" x14ac:dyDescent="0.25">
      <c r="A216" t="s">
        <v>330</v>
      </c>
      <c r="B216" t="s">
        <v>45</v>
      </c>
      <c r="C216" t="s">
        <v>789</v>
      </c>
      <c r="D216" t="s">
        <v>16</v>
      </c>
      <c r="E216">
        <v>1</v>
      </c>
      <c r="F216">
        <v>0</v>
      </c>
      <c r="G216" s="16">
        <v>0</v>
      </c>
      <c r="H216">
        <v>0</v>
      </c>
      <c r="I216" s="16">
        <v>0</v>
      </c>
      <c r="J216">
        <v>8</v>
      </c>
      <c r="K216" s="16">
        <v>1.7899999999999999E-2</v>
      </c>
      <c r="M216" t="s">
        <v>330</v>
      </c>
    </row>
    <row r="217" spans="1:18" x14ac:dyDescent="0.25">
      <c r="A217" t="s">
        <v>5</v>
      </c>
      <c r="B217" t="s">
        <v>7</v>
      </c>
      <c r="C217" t="s">
        <v>789</v>
      </c>
      <c r="D217" t="s">
        <v>16</v>
      </c>
      <c r="E217">
        <v>3</v>
      </c>
      <c r="F217">
        <v>14</v>
      </c>
      <c r="G217" s="16">
        <v>1.38E-2</v>
      </c>
      <c r="H217">
        <v>0</v>
      </c>
      <c r="I217" s="16">
        <v>0</v>
      </c>
      <c r="J217">
        <v>47</v>
      </c>
      <c r="K217" s="16">
        <v>9.8699999999999996E-2</v>
      </c>
      <c r="M217" t="s">
        <v>5</v>
      </c>
      <c r="N217" t="str">
        <f t="shared" si="20"/>
        <v>SS</v>
      </c>
      <c r="O217">
        <f t="shared" si="21"/>
        <v>4</v>
      </c>
      <c r="P217">
        <f t="shared" si="22"/>
        <v>0</v>
      </c>
      <c r="Q217">
        <f t="shared" si="23"/>
        <v>226</v>
      </c>
      <c r="R217">
        <f t="shared" si="24"/>
        <v>34</v>
      </c>
    </row>
    <row r="218" spans="1:18" x14ac:dyDescent="0.25">
      <c r="A218" t="s">
        <v>82</v>
      </c>
      <c r="B218" t="s">
        <v>31</v>
      </c>
      <c r="C218" t="s">
        <v>571</v>
      </c>
      <c r="D218" t="s">
        <v>70</v>
      </c>
      <c r="E218">
        <v>5</v>
      </c>
      <c r="F218">
        <v>0</v>
      </c>
      <c r="G218" s="16">
        <v>0</v>
      </c>
      <c r="H218">
        <v>138</v>
      </c>
      <c r="I218" s="16">
        <v>0.1245</v>
      </c>
      <c r="J218">
        <v>18</v>
      </c>
      <c r="K218" s="16">
        <v>4.1200000000000001E-2</v>
      </c>
      <c r="M218" t="s">
        <v>82</v>
      </c>
    </row>
    <row r="219" spans="1:18" x14ac:dyDescent="0.25">
      <c r="A219" t="s">
        <v>87</v>
      </c>
      <c r="B219" t="s">
        <v>2</v>
      </c>
      <c r="C219" t="s">
        <v>571</v>
      </c>
      <c r="D219" t="s">
        <v>70</v>
      </c>
      <c r="E219">
        <v>9</v>
      </c>
      <c r="F219">
        <v>0</v>
      </c>
      <c r="G219" s="16">
        <v>0</v>
      </c>
      <c r="H219">
        <v>278</v>
      </c>
      <c r="I219" s="16">
        <v>0.26860000000000001</v>
      </c>
      <c r="J219">
        <v>40</v>
      </c>
      <c r="K219" s="16">
        <v>8.2500000000000004E-2</v>
      </c>
      <c r="M219" t="s">
        <v>87</v>
      </c>
      <c r="N219" t="str">
        <f t="shared" si="20"/>
        <v>WR</v>
      </c>
      <c r="O219">
        <f t="shared" si="21"/>
        <v>13</v>
      </c>
      <c r="P219">
        <f t="shared" si="22"/>
        <v>262</v>
      </c>
      <c r="Q219">
        <f t="shared" si="23"/>
        <v>0</v>
      </c>
      <c r="R219">
        <f t="shared" si="24"/>
        <v>73</v>
      </c>
    </row>
    <row r="220" spans="1:18" x14ac:dyDescent="0.25">
      <c r="A220" t="s">
        <v>363</v>
      </c>
      <c r="B220" t="s">
        <v>98</v>
      </c>
      <c r="C220" t="s">
        <v>380</v>
      </c>
      <c r="D220" t="s">
        <v>98</v>
      </c>
      <c r="E220">
        <v>14</v>
      </c>
      <c r="F220">
        <v>0</v>
      </c>
      <c r="G220" s="16">
        <v>0</v>
      </c>
      <c r="H220">
        <v>253</v>
      </c>
      <c r="I220" s="16">
        <v>0.23039999999999999</v>
      </c>
      <c r="J220">
        <v>91</v>
      </c>
      <c r="K220" s="16">
        <v>0.1908</v>
      </c>
      <c r="M220" t="s">
        <v>363</v>
      </c>
    </row>
    <row r="221" spans="1:18" x14ac:dyDescent="0.25">
      <c r="A221" t="s">
        <v>368</v>
      </c>
      <c r="B221" t="s">
        <v>45</v>
      </c>
      <c r="C221" t="s">
        <v>697</v>
      </c>
      <c r="D221" t="s">
        <v>10</v>
      </c>
      <c r="E221">
        <v>10</v>
      </c>
      <c r="F221">
        <v>0</v>
      </c>
      <c r="G221" s="16">
        <v>0</v>
      </c>
      <c r="H221">
        <v>147</v>
      </c>
      <c r="I221" s="16">
        <v>0.14360000000000001</v>
      </c>
      <c r="J221">
        <v>122</v>
      </c>
      <c r="K221" s="16">
        <v>0.248</v>
      </c>
      <c r="M221" t="s">
        <v>368</v>
      </c>
      <c r="N221" t="str">
        <f t="shared" si="20"/>
        <v>G</v>
      </c>
      <c r="O221">
        <f t="shared" si="21"/>
        <v>15</v>
      </c>
      <c r="P221">
        <f t="shared" si="22"/>
        <v>407</v>
      </c>
      <c r="Q221">
        <f t="shared" si="23"/>
        <v>0</v>
      </c>
      <c r="R221">
        <f t="shared" si="24"/>
        <v>71</v>
      </c>
    </row>
    <row r="222" spans="1:18" x14ac:dyDescent="0.25">
      <c r="A222" t="s">
        <v>120</v>
      </c>
      <c r="B222" t="s">
        <v>2</v>
      </c>
      <c r="C222" t="s">
        <v>697</v>
      </c>
      <c r="D222" t="s">
        <v>26</v>
      </c>
      <c r="E222">
        <v>15</v>
      </c>
      <c r="F222">
        <v>0</v>
      </c>
      <c r="G222" s="16">
        <v>0</v>
      </c>
      <c r="H222">
        <v>958</v>
      </c>
      <c r="I222" s="16">
        <v>0.90549999999999997</v>
      </c>
      <c r="J222">
        <v>112</v>
      </c>
      <c r="K222" s="16">
        <v>0.2424</v>
      </c>
      <c r="M222" t="s">
        <v>120</v>
      </c>
      <c r="N222" t="str">
        <f t="shared" si="20"/>
        <v>RB</v>
      </c>
      <c r="O222">
        <f t="shared" si="21"/>
        <v>6</v>
      </c>
      <c r="P222">
        <f t="shared" si="22"/>
        <v>175</v>
      </c>
      <c r="Q222">
        <f t="shared" si="23"/>
        <v>0</v>
      </c>
      <c r="R222">
        <f t="shared" si="24"/>
        <v>0</v>
      </c>
    </row>
    <row r="223" spans="1:18" x14ac:dyDescent="0.25">
      <c r="A223" t="s">
        <v>151</v>
      </c>
      <c r="B223" t="s">
        <v>2</v>
      </c>
      <c r="C223" t="s">
        <v>697</v>
      </c>
      <c r="D223" t="s">
        <v>10</v>
      </c>
      <c r="E223">
        <v>5</v>
      </c>
      <c r="F223">
        <v>0</v>
      </c>
      <c r="G223" s="16">
        <v>0</v>
      </c>
      <c r="H223">
        <v>38</v>
      </c>
      <c r="I223" s="16">
        <v>3.4099999999999998E-2</v>
      </c>
      <c r="J223">
        <v>67</v>
      </c>
      <c r="K223" s="16">
        <v>0.1426</v>
      </c>
      <c r="M223" t="s">
        <v>151</v>
      </c>
      <c r="N223" t="str">
        <f t="shared" si="20"/>
        <v>WR</v>
      </c>
      <c r="O223">
        <f t="shared" si="21"/>
        <v>15</v>
      </c>
      <c r="P223">
        <f t="shared" si="22"/>
        <v>881</v>
      </c>
      <c r="Q223">
        <f t="shared" si="23"/>
        <v>0</v>
      </c>
      <c r="R223">
        <f t="shared" si="24"/>
        <v>0</v>
      </c>
    </row>
    <row r="224" spans="1:18" x14ac:dyDescent="0.25">
      <c r="A224" t="s">
        <v>331</v>
      </c>
      <c r="B224" t="s">
        <v>70</v>
      </c>
      <c r="C224" t="s">
        <v>268</v>
      </c>
      <c r="D224" t="s">
        <v>2</v>
      </c>
      <c r="E224">
        <v>14</v>
      </c>
      <c r="F224">
        <v>737</v>
      </c>
      <c r="G224" s="16">
        <v>0.65449999999999997</v>
      </c>
      <c r="H224">
        <v>0</v>
      </c>
      <c r="I224" s="16">
        <v>0</v>
      </c>
      <c r="J224">
        <v>24</v>
      </c>
      <c r="K224" s="16">
        <v>4.9500000000000002E-2</v>
      </c>
      <c r="M224" t="s">
        <v>331</v>
      </c>
      <c r="N224" t="str">
        <f t="shared" si="20"/>
        <v>NT</v>
      </c>
      <c r="O224">
        <f t="shared" si="21"/>
        <v>16</v>
      </c>
      <c r="P224">
        <f t="shared" si="22"/>
        <v>0</v>
      </c>
      <c r="Q224">
        <f t="shared" si="23"/>
        <v>303</v>
      </c>
      <c r="R224">
        <f t="shared" si="24"/>
        <v>125</v>
      </c>
    </row>
    <row r="225" spans="1:18" x14ac:dyDescent="0.25">
      <c r="A225" t="s">
        <v>316</v>
      </c>
      <c r="B225" t="s">
        <v>45</v>
      </c>
      <c r="C225" t="s">
        <v>79</v>
      </c>
      <c r="D225" t="s">
        <v>2</v>
      </c>
      <c r="E225">
        <v>15</v>
      </c>
      <c r="F225">
        <v>681</v>
      </c>
      <c r="G225" s="16">
        <v>0.61570000000000003</v>
      </c>
      <c r="H225">
        <v>0</v>
      </c>
      <c r="I225" s="16">
        <v>0</v>
      </c>
      <c r="J225">
        <v>22</v>
      </c>
      <c r="K225" s="16">
        <v>4.9799999999999997E-2</v>
      </c>
      <c r="M225" t="s">
        <v>316</v>
      </c>
      <c r="N225" t="str">
        <f t="shared" si="20"/>
        <v>T</v>
      </c>
      <c r="O225">
        <f t="shared" si="21"/>
        <v>16</v>
      </c>
      <c r="P225">
        <f t="shared" si="22"/>
        <v>958</v>
      </c>
      <c r="Q225">
        <f t="shared" si="23"/>
        <v>0</v>
      </c>
      <c r="R225">
        <f t="shared" si="24"/>
        <v>60</v>
      </c>
    </row>
    <row r="226" spans="1:18" x14ac:dyDescent="0.25">
      <c r="A226" t="s">
        <v>39</v>
      </c>
      <c r="B226" t="s">
        <v>7</v>
      </c>
      <c r="C226" t="s">
        <v>586</v>
      </c>
      <c r="D226" t="s">
        <v>13</v>
      </c>
      <c r="E226">
        <v>7</v>
      </c>
      <c r="F226">
        <v>388</v>
      </c>
      <c r="G226" s="16">
        <v>0.37059999999999998</v>
      </c>
      <c r="H226">
        <v>0</v>
      </c>
      <c r="I226" s="16">
        <v>0</v>
      </c>
      <c r="J226">
        <v>1</v>
      </c>
      <c r="K226" s="16">
        <v>2.3999999999999998E-3</v>
      </c>
      <c r="M226" t="s">
        <v>39</v>
      </c>
      <c r="N226" t="str">
        <f t="shared" si="20"/>
        <v>SS</v>
      </c>
      <c r="O226">
        <f t="shared" si="21"/>
        <v>15</v>
      </c>
      <c r="P226">
        <f t="shared" si="22"/>
        <v>0</v>
      </c>
      <c r="Q226">
        <f t="shared" si="23"/>
        <v>40</v>
      </c>
      <c r="R226">
        <f t="shared" si="24"/>
        <v>267</v>
      </c>
    </row>
    <row r="227" spans="1:18" x14ac:dyDescent="0.25">
      <c r="A227" t="s">
        <v>267</v>
      </c>
      <c r="B227" t="s">
        <v>10</v>
      </c>
      <c r="C227" t="s">
        <v>586</v>
      </c>
      <c r="D227" t="s">
        <v>13</v>
      </c>
      <c r="E227">
        <v>2</v>
      </c>
      <c r="F227">
        <v>24</v>
      </c>
      <c r="G227" s="16">
        <v>2.1100000000000001E-2</v>
      </c>
      <c r="H227">
        <v>0</v>
      </c>
      <c r="I227" s="16">
        <v>0</v>
      </c>
      <c r="J227">
        <v>0</v>
      </c>
      <c r="K227" s="16">
        <v>0</v>
      </c>
      <c r="M227" t="s">
        <v>267</v>
      </c>
      <c r="N227" t="str">
        <f t="shared" si="20"/>
        <v>CB</v>
      </c>
      <c r="O227">
        <f t="shared" si="21"/>
        <v>15</v>
      </c>
      <c r="P227">
        <f t="shared" si="22"/>
        <v>0</v>
      </c>
      <c r="Q227">
        <f t="shared" si="23"/>
        <v>555</v>
      </c>
      <c r="R227">
        <f t="shared" si="24"/>
        <v>161</v>
      </c>
    </row>
    <row r="228" spans="1:18" x14ac:dyDescent="0.25">
      <c r="A228" t="s">
        <v>229</v>
      </c>
      <c r="B228" t="s">
        <v>13</v>
      </c>
      <c r="C228" t="s">
        <v>157</v>
      </c>
      <c r="D228" t="s">
        <v>542</v>
      </c>
      <c r="E228">
        <v>5</v>
      </c>
      <c r="F228">
        <v>75</v>
      </c>
      <c r="G228" s="16">
        <v>6.7799999999999999E-2</v>
      </c>
      <c r="H228">
        <v>0</v>
      </c>
      <c r="I228" s="16">
        <v>0</v>
      </c>
      <c r="J228">
        <v>11</v>
      </c>
      <c r="K228" s="16">
        <v>2.4899999999999999E-2</v>
      </c>
      <c r="M228" t="s">
        <v>229</v>
      </c>
    </row>
    <row r="229" spans="1:18" x14ac:dyDescent="0.25">
      <c r="A229" t="s">
        <v>32</v>
      </c>
      <c r="B229" t="s">
        <v>2</v>
      </c>
      <c r="C229" t="s">
        <v>204</v>
      </c>
      <c r="D229" t="s">
        <v>2</v>
      </c>
      <c r="E229">
        <v>4</v>
      </c>
      <c r="F229">
        <v>11</v>
      </c>
      <c r="G229" s="16">
        <v>1.0699999999999999E-2</v>
      </c>
      <c r="H229">
        <v>0</v>
      </c>
      <c r="I229" s="16">
        <v>0</v>
      </c>
      <c r="J229">
        <v>28</v>
      </c>
      <c r="K229" s="16">
        <v>6.1800000000000001E-2</v>
      </c>
      <c r="M229" t="s">
        <v>32</v>
      </c>
      <c r="N229" t="str">
        <f t="shared" si="20"/>
        <v>WR</v>
      </c>
      <c r="O229">
        <f t="shared" si="21"/>
        <v>4</v>
      </c>
      <c r="P229">
        <f t="shared" si="22"/>
        <v>211</v>
      </c>
      <c r="Q229">
        <f t="shared" si="23"/>
        <v>0</v>
      </c>
      <c r="R229">
        <f t="shared" si="24"/>
        <v>4</v>
      </c>
    </row>
    <row r="230" spans="1:18" x14ac:dyDescent="0.25">
      <c r="A230" t="s">
        <v>327</v>
      </c>
      <c r="B230" t="s">
        <v>288</v>
      </c>
      <c r="C230" t="s">
        <v>766</v>
      </c>
      <c r="D230" t="s">
        <v>13</v>
      </c>
      <c r="E230">
        <v>2</v>
      </c>
      <c r="F230">
        <v>13</v>
      </c>
      <c r="G230" s="16">
        <v>1.15E-2</v>
      </c>
      <c r="H230">
        <v>0</v>
      </c>
      <c r="I230" s="16">
        <v>0</v>
      </c>
      <c r="J230">
        <v>5</v>
      </c>
      <c r="K230" s="16">
        <v>1.0999999999999999E-2</v>
      </c>
      <c r="M230" t="s">
        <v>327</v>
      </c>
      <c r="N230" t="str">
        <f t="shared" si="20"/>
        <v>P</v>
      </c>
      <c r="O230">
        <f t="shared" si="21"/>
        <v>16</v>
      </c>
      <c r="P230">
        <f t="shared" si="22"/>
        <v>0</v>
      </c>
      <c r="Q230">
        <f t="shared" si="23"/>
        <v>0</v>
      </c>
      <c r="R230">
        <f t="shared" si="24"/>
        <v>142</v>
      </c>
    </row>
    <row r="231" spans="1:18" x14ac:dyDescent="0.25">
      <c r="A231" t="s">
        <v>355</v>
      </c>
      <c r="B231" t="s">
        <v>2</v>
      </c>
      <c r="C231" t="s">
        <v>766</v>
      </c>
      <c r="D231" t="s">
        <v>13</v>
      </c>
      <c r="E231">
        <v>3</v>
      </c>
      <c r="F231">
        <v>38</v>
      </c>
      <c r="G231" s="16">
        <v>3.5099999999999999E-2</v>
      </c>
      <c r="H231">
        <v>0</v>
      </c>
      <c r="I231" s="16">
        <v>0</v>
      </c>
      <c r="J231">
        <v>2</v>
      </c>
      <c r="K231" s="16">
        <v>4.4000000000000003E-3</v>
      </c>
      <c r="M231" t="s">
        <v>355</v>
      </c>
      <c r="N231" t="str">
        <f t="shared" si="20"/>
        <v>WR</v>
      </c>
      <c r="O231">
        <f t="shared" si="21"/>
        <v>16</v>
      </c>
      <c r="P231">
        <f t="shared" si="22"/>
        <v>817</v>
      </c>
      <c r="Q231">
        <f t="shared" si="23"/>
        <v>0</v>
      </c>
      <c r="R231">
        <f t="shared" si="24"/>
        <v>6</v>
      </c>
    </row>
    <row r="232" spans="1:18" x14ac:dyDescent="0.25">
      <c r="A232" t="s">
        <v>178</v>
      </c>
      <c r="B232" t="s">
        <v>10</v>
      </c>
      <c r="C232" t="s">
        <v>329</v>
      </c>
      <c r="D232" t="s">
        <v>201</v>
      </c>
      <c r="E232">
        <v>16</v>
      </c>
      <c r="F232">
        <v>1127</v>
      </c>
      <c r="G232" s="16">
        <v>1</v>
      </c>
      <c r="H232">
        <v>0</v>
      </c>
      <c r="I232" s="16">
        <v>0</v>
      </c>
      <c r="J232">
        <v>46</v>
      </c>
      <c r="K232" s="16">
        <v>0.1009</v>
      </c>
      <c r="M232" t="s">
        <v>178</v>
      </c>
      <c r="N232" t="str">
        <f t="shared" si="20"/>
        <v>CB</v>
      </c>
      <c r="O232">
        <f t="shared" si="21"/>
        <v>14</v>
      </c>
      <c r="P232">
        <f t="shared" si="22"/>
        <v>0</v>
      </c>
      <c r="Q232">
        <f t="shared" si="23"/>
        <v>419</v>
      </c>
      <c r="R232">
        <f t="shared" si="24"/>
        <v>142</v>
      </c>
    </row>
    <row r="233" spans="1:18" x14ac:dyDescent="0.25">
      <c r="A233" t="s">
        <v>125</v>
      </c>
      <c r="B233" t="s">
        <v>10</v>
      </c>
      <c r="C233" t="s">
        <v>5</v>
      </c>
      <c r="D233" t="s">
        <v>7</v>
      </c>
      <c r="E233">
        <v>4</v>
      </c>
      <c r="F233">
        <v>0</v>
      </c>
      <c r="G233" s="16">
        <v>0</v>
      </c>
      <c r="H233">
        <v>226</v>
      </c>
      <c r="I233" s="16">
        <v>0.2104</v>
      </c>
      <c r="J233">
        <v>34</v>
      </c>
      <c r="K233" s="16">
        <v>6.8400000000000002E-2</v>
      </c>
      <c r="M233" t="s">
        <v>125</v>
      </c>
      <c r="N233" t="str">
        <f t="shared" si="20"/>
        <v>CB</v>
      </c>
      <c r="O233">
        <f t="shared" si="21"/>
        <v>9</v>
      </c>
      <c r="P233">
        <f t="shared" si="22"/>
        <v>0</v>
      </c>
      <c r="Q233">
        <f t="shared" si="23"/>
        <v>375</v>
      </c>
      <c r="R233">
        <f t="shared" si="24"/>
        <v>11</v>
      </c>
    </row>
    <row r="234" spans="1:18" x14ac:dyDescent="0.25">
      <c r="A234" t="s">
        <v>78</v>
      </c>
      <c r="B234" t="s">
        <v>31</v>
      </c>
      <c r="C234" t="s">
        <v>716</v>
      </c>
      <c r="D234" t="s">
        <v>70</v>
      </c>
      <c r="E234">
        <v>1</v>
      </c>
      <c r="F234">
        <v>0</v>
      </c>
      <c r="G234" s="16">
        <v>0</v>
      </c>
      <c r="H234">
        <v>18</v>
      </c>
      <c r="I234" s="16">
        <v>1.7399999999999999E-2</v>
      </c>
      <c r="J234">
        <v>6</v>
      </c>
      <c r="K234" s="16">
        <v>1.24E-2</v>
      </c>
      <c r="M234" t="s">
        <v>78</v>
      </c>
      <c r="N234" t="str">
        <f t="shared" si="20"/>
        <v>LB</v>
      </c>
      <c r="O234">
        <f t="shared" si="21"/>
        <v>16</v>
      </c>
      <c r="P234">
        <f t="shared" si="22"/>
        <v>0</v>
      </c>
      <c r="Q234">
        <f t="shared" si="23"/>
        <v>1098</v>
      </c>
      <c r="R234">
        <f t="shared" si="24"/>
        <v>81</v>
      </c>
    </row>
    <row r="235" spans="1:18" x14ac:dyDescent="0.25">
      <c r="A235" t="s">
        <v>373</v>
      </c>
      <c r="B235" t="s">
        <v>23</v>
      </c>
      <c r="C235" t="s">
        <v>716</v>
      </c>
      <c r="D235" t="s">
        <v>98</v>
      </c>
      <c r="E235">
        <v>16</v>
      </c>
      <c r="F235">
        <v>0</v>
      </c>
      <c r="G235" s="16">
        <v>0</v>
      </c>
      <c r="H235">
        <v>931</v>
      </c>
      <c r="I235" s="16">
        <v>0.84789999999999999</v>
      </c>
      <c r="J235">
        <v>6</v>
      </c>
      <c r="K235" s="16">
        <v>1.26E-2</v>
      </c>
      <c r="M235" t="s">
        <v>373</v>
      </c>
    </row>
    <row r="236" spans="1:18" x14ac:dyDescent="0.25">
      <c r="A236" t="s">
        <v>149</v>
      </c>
      <c r="B236" t="s">
        <v>2</v>
      </c>
      <c r="C236" t="s">
        <v>87</v>
      </c>
      <c r="D236" t="s">
        <v>2</v>
      </c>
      <c r="E236">
        <v>13</v>
      </c>
      <c r="F236">
        <v>262</v>
      </c>
      <c r="G236" s="16">
        <v>0.24149999999999999</v>
      </c>
      <c r="H236">
        <v>0</v>
      </c>
      <c r="I236" s="16">
        <v>0</v>
      </c>
      <c r="J236">
        <v>73</v>
      </c>
      <c r="K236" s="16">
        <v>0.15529999999999999</v>
      </c>
      <c r="M236" t="s">
        <v>149</v>
      </c>
    </row>
    <row r="237" spans="1:18" x14ac:dyDescent="0.25">
      <c r="A237" t="s">
        <v>352</v>
      </c>
      <c r="B237" t="s">
        <v>10</v>
      </c>
      <c r="C237" t="s">
        <v>368</v>
      </c>
      <c r="D237" t="s">
        <v>545</v>
      </c>
      <c r="E237">
        <v>15</v>
      </c>
      <c r="F237">
        <v>407</v>
      </c>
      <c r="G237" s="16">
        <v>0.38290000000000002</v>
      </c>
      <c r="H237">
        <v>0</v>
      </c>
      <c r="I237" s="16">
        <v>0</v>
      </c>
      <c r="J237">
        <v>71</v>
      </c>
      <c r="K237" s="16">
        <v>0.16550000000000001</v>
      </c>
      <c r="M237" t="s">
        <v>352</v>
      </c>
    </row>
    <row r="238" spans="1:18" x14ac:dyDescent="0.25">
      <c r="A238" t="s">
        <v>195</v>
      </c>
      <c r="B238" t="s">
        <v>70</v>
      </c>
      <c r="C238" t="s">
        <v>671</v>
      </c>
      <c r="D238" t="s">
        <v>7</v>
      </c>
      <c r="E238">
        <v>13</v>
      </c>
      <c r="F238">
        <v>0</v>
      </c>
      <c r="G238" s="16">
        <v>0</v>
      </c>
      <c r="H238">
        <v>151</v>
      </c>
      <c r="I238" s="16">
        <v>0.1444</v>
      </c>
      <c r="J238">
        <v>286</v>
      </c>
      <c r="K238" s="16">
        <v>0.64129999999999998</v>
      </c>
      <c r="M238" t="s">
        <v>195</v>
      </c>
    </row>
    <row r="239" spans="1:18" x14ac:dyDescent="0.25">
      <c r="A239" t="s">
        <v>251</v>
      </c>
      <c r="B239" t="s">
        <v>112</v>
      </c>
      <c r="C239" t="s">
        <v>671</v>
      </c>
      <c r="D239" t="s">
        <v>2</v>
      </c>
      <c r="E239">
        <v>16</v>
      </c>
      <c r="F239">
        <v>851</v>
      </c>
      <c r="G239" s="16">
        <v>0.8206</v>
      </c>
      <c r="H239">
        <v>0</v>
      </c>
      <c r="I239" s="16">
        <v>0</v>
      </c>
      <c r="J239">
        <v>6</v>
      </c>
      <c r="K239" s="16">
        <v>1.2999999999999999E-2</v>
      </c>
      <c r="M239" t="s">
        <v>251</v>
      </c>
    </row>
    <row r="240" spans="1:18" x14ac:dyDescent="0.25">
      <c r="A240" t="s">
        <v>8</v>
      </c>
      <c r="B240" t="s">
        <v>10</v>
      </c>
      <c r="C240" t="s">
        <v>120</v>
      </c>
      <c r="D240" t="s">
        <v>16</v>
      </c>
      <c r="E240">
        <v>6</v>
      </c>
      <c r="F240">
        <v>175</v>
      </c>
      <c r="G240" s="16">
        <v>0.16400000000000001</v>
      </c>
      <c r="H240">
        <v>0</v>
      </c>
      <c r="I240" s="16">
        <v>0</v>
      </c>
      <c r="J240">
        <v>0</v>
      </c>
      <c r="K240" s="16">
        <v>0</v>
      </c>
      <c r="M240" t="s">
        <v>8</v>
      </c>
      <c r="N240" t="str">
        <f t="shared" si="20"/>
        <v>SS</v>
      </c>
      <c r="O240">
        <f t="shared" si="21"/>
        <v>15</v>
      </c>
      <c r="P240">
        <f t="shared" si="22"/>
        <v>0</v>
      </c>
      <c r="Q240">
        <f t="shared" si="23"/>
        <v>954</v>
      </c>
      <c r="R240">
        <f t="shared" si="24"/>
        <v>35</v>
      </c>
    </row>
    <row r="241" spans="1:18" x14ac:dyDescent="0.25">
      <c r="A241" t="s">
        <v>362</v>
      </c>
      <c r="B241" t="s">
        <v>13</v>
      </c>
      <c r="C241" t="s">
        <v>151</v>
      </c>
      <c r="D241" t="s">
        <v>2</v>
      </c>
      <c r="E241">
        <v>15</v>
      </c>
      <c r="F241">
        <v>881</v>
      </c>
      <c r="G241" s="16">
        <v>0.80900000000000005</v>
      </c>
      <c r="H241">
        <v>0</v>
      </c>
      <c r="I241" s="16">
        <v>0</v>
      </c>
      <c r="J241">
        <v>0</v>
      </c>
      <c r="K241" s="16">
        <v>0</v>
      </c>
      <c r="M241" t="s">
        <v>362</v>
      </c>
      <c r="N241" t="str">
        <f t="shared" si="20"/>
        <v>TE</v>
      </c>
      <c r="O241">
        <f t="shared" si="21"/>
        <v>15</v>
      </c>
      <c r="P241">
        <f t="shared" si="22"/>
        <v>305</v>
      </c>
      <c r="Q241">
        <f t="shared" si="23"/>
        <v>0</v>
      </c>
      <c r="R241">
        <f t="shared" si="24"/>
        <v>108</v>
      </c>
    </row>
    <row r="242" spans="1:18" x14ac:dyDescent="0.25">
      <c r="A242" t="s">
        <v>211</v>
      </c>
      <c r="B242" t="s">
        <v>2</v>
      </c>
      <c r="C242" t="s">
        <v>596</v>
      </c>
      <c r="D242" t="s">
        <v>543</v>
      </c>
      <c r="E242">
        <v>4</v>
      </c>
      <c r="F242">
        <v>0</v>
      </c>
      <c r="G242" s="16">
        <v>0</v>
      </c>
      <c r="H242">
        <v>0</v>
      </c>
      <c r="I242" s="16">
        <v>0</v>
      </c>
      <c r="J242">
        <v>30</v>
      </c>
      <c r="K242" s="16">
        <v>7.1599999999999997E-2</v>
      </c>
      <c r="M242" t="s">
        <v>211</v>
      </c>
    </row>
    <row r="243" spans="1:18" x14ac:dyDescent="0.25">
      <c r="A243" t="s">
        <v>399</v>
      </c>
      <c r="B243" t="s">
        <v>70</v>
      </c>
      <c r="C243" t="s">
        <v>596</v>
      </c>
      <c r="D243" t="s">
        <v>543</v>
      </c>
      <c r="E243">
        <v>4</v>
      </c>
      <c r="F243">
        <v>0</v>
      </c>
      <c r="G243" s="16">
        <v>0</v>
      </c>
      <c r="H243">
        <v>0</v>
      </c>
      <c r="I243" s="16">
        <v>0</v>
      </c>
      <c r="J243">
        <v>36</v>
      </c>
      <c r="K243" s="16">
        <v>8.5300000000000001E-2</v>
      </c>
      <c r="M243" t="s">
        <v>399</v>
      </c>
      <c r="N243" t="str">
        <f t="shared" si="20"/>
        <v>DT</v>
      </c>
      <c r="O243">
        <f t="shared" si="21"/>
        <v>15</v>
      </c>
      <c r="P243">
        <f t="shared" si="22"/>
        <v>7</v>
      </c>
      <c r="Q243">
        <f t="shared" si="23"/>
        <v>235</v>
      </c>
      <c r="R243">
        <f t="shared" si="24"/>
        <v>52</v>
      </c>
    </row>
    <row r="244" spans="1:18" x14ac:dyDescent="0.25">
      <c r="A244" t="s">
        <v>335</v>
      </c>
      <c r="B244" t="s">
        <v>23</v>
      </c>
      <c r="C244" t="s">
        <v>331</v>
      </c>
      <c r="D244" t="s">
        <v>539</v>
      </c>
      <c r="E244">
        <v>16</v>
      </c>
      <c r="F244">
        <v>0</v>
      </c>
      <c r="G244" s="16">
        <v>0</v>
      </c>
      <c r="H244">
        <v>303</v>
      </c>
      <c r="I244" s="16">
        <v>0.27150000000000002</v>
      </c>
      <c r="J244">
        <v>125</v>
      </c>
      <c r="K244" s="16">
        <v>0.26600000000000001</v>
      </c>
      <c r="M244" t="s">
        <v>335</v>
      </c>
    </row>
    <row r="245" spans="1:18" x14ac:dyDescent="0.25">
      <c r="A245" t="s">
        <v>102</v>
      </c>
      <c r="B245" t="s">
        <v>10</v>
      </c>
      <c r="C245" t="s">
        <v>316</v>
      </c>
      <c r="D245" t="s">
        <v>542</v>
      </c>
      <c r="E245">
        <v>16</v>
      </c>
      <c r="F245">
        <v>958</v>
      </c>
      <c r="G245" s="16">
        <v>0.9466</v>
      </c>
      <c r="H245">
        <v>0</v>
      </c>
      <c r="I245" s="16">
        <v>0</v>
      </c>
      <c r="J245">
        <v>60</v>
      </c>
      <c r="K245" s="16">
        <v>0.12609999999999999</v>
      </c>
      <c r="M245" t="s">
        <v>102</v>
      </c>
      <c r="N245" t="str">
        <f t="shared" si="20"/>
        <v>CB</v>
      </c>
      <c r="O245">
        <f t="shared" si="21"/>
        <v>16</v>
      </c>
      <c r="P245">
        <f t="shared" si="22"/>
        <v>0</v>
      </c>
      <c r="Q245">
        <f t="shared" si="23"/>
        <v>679</v>
      </c>
      <c r="R245">
        <f t="shared" si="24"/>
        <v>114</v>
      </c>
    </row>
    <row r="246" spans="1:18" x14ac:dyDescent="0.25">
      <c r="A246" t="s">
        <v>47</v>
      </c>
      <c r="B246" t="s">
        <v>49</v>
      </c>
      <c r="C246" t="s">
        <v>39</v>
      </c>
      <c r="D246" t="s">
        <v>7</v>
      </c>
      <c r="E246">
        <v>15</v>
      </c>
      <c r="F246">
        <v>0</v>
      </c>
      <c r="G246" s="16">
        <v>0</v>
      </c>
      <c r="H246">
        <v>40</v>
      </c>
      <c r="I246" s="16">
        <v>3.6299999999999999E-2</v>
      </c>
      <c r="J246">
        <v>267</v>
      </c>
      <c r="K246" s="16">
        <v>0.59330000000000005</v>
      </c>
      <c r="M246" t="s">
        <v>47</v>
      </c>
      <c r="N246" t="str">
        <f t="shared" si="20"/>
        <v>C</v>
      </c>
      <c r="O246">
        <f t="shared" si="21"/>
        <v>16</v>
      </c>
      <c r="P246">
        <f t="shared" si="22"/>
        <v>962</v>
      </c>
      <c r="Q246">
        <f t="shared" si="23"/>
        <v>0</v>
      </c>
      <c r="R246">
        <f t="shared" si="24"/>
        <v>0</v>
      </c>
    </row>
    <row r="247" spans="1:18" x14ac:dyDescent="0.25">
      <c r="A247" t="s">
        <v>92</v>
      </c>
      <c r="B247" t="s">
        <v>70</v>
      </c>
      <c r="C247" t="s">
        <v>769</v>
      </c>
      <c r="D247" t="s">
        <v>540</v>
      </c>
      <c r="E247">
        <v>10</v>
      </c>
      <c r="F247">
        <v>0</v>
      </c>
      <c r="G247" s="16">
        <v>0</v>
      </c>
      <c r="H247">
        <v>643</v>
      </c>
      <c r="I247" s="16">
        <v>0.61890000000000001</v>
      </c>
      <c r="J247">
        <v>2</v>
      </c>
      <c r="K247" s="16">
        <v>4.7000000000000002E-3</v>
      </c>
      <c r="M247" t="s">
        <v>92</v>
      </c>
    </row>
    <row r="248" spans="1:18" x14ac:dyDescent="0.25">
      <c r="A248" t="s">
        <v>191</v>
      </c>
      <c r="B248" t="s">
        <v>2</v>
      </c>
      <c r="C248" t="s">
        <v>769</v>
      </c>
      <c r="D248" t="s">
        <v>540</v>
      </c>
      <c r="E248">
        <v>5</v>
      </c>
      <c r="F248">
        <v>0</v>
      </c>
      <c r="G248" s="16">
        <v>0</v>
      </c>
      <c r="H248">
        <v>354</v>
      </c>
      <c r="I248" s="16">
        <v>0.31469999999999998</v>
      </c>
      <c r="J248">
        <v>3</v>
      </c>
      <c r="K248" s="16">
        <v>6.4999999999999997E-3</v>
      </c>
      <c r="M248" t="s">
        <v>191</v>
      </c>
      <c r="N248" t="str">
        <f t="shared" si="20"/>
        <v>WR</v>
      </c>
      <c r="O248">
        <f t="shared" si="21"/>
        <v>16</v>
      </c>
      <c r="P248">
        <f t="shared" si="22"/>
        <v>612</v>
      </c>
      <c r="Q248">
        <f t="shared" si="23"/>
        <v>0</v>
      </c>
      <c r="R248">
        <f t="shared" si="24"/>
        <v>54</v>
      </c>
    </row>
    <row r="249" spans="1:18" x14ac:dyDescent="0.25">
      <c r="A249" t="s">
        <v>194</v>
      </c>
      <c r="B249" t="s">
        <v>49</v>
      </c>
      <c r="C249" t="s">
        <v>267</v>
      </c>
      <c r="D249" t="s">
        <v>10</v>
      </c>
      <c r="E249">
        <v>15</v>
      </c>
      <c r="F249">
        <v>0</v>
      </c>
      <c r="G249" s="16">
        <v>0</v>
      </c>
      <c r="H249">
        <v>555</v>
      </c>
      <c r="I249" s="16">
        <v>0.50960000000000005</v>
      </c>
      <c r="J249">
        <v>161</v>
      </c>
      <c r="K249" s="16">
        <v>0.34179999999999999</v>
      </c>
      <c r="M249" t="s">
        <v>194</v>
      </c>
      <c r="N249" t="str">
        <f t="shared" si="20"/>
        <v>G</v>
      </c>
      <c r="O249">
        <f t="shared" si="21"/>
        <v>16</v>
      </c>
      <c r="P249">
        <f t="shared" si="22"/>
        <v>53</v>
      </c>
      <c r="Q249">
        <f t="shared" si="23"/>
        <v>0</v>
      </c>
      <c r="R249">
        <f t="shared" si="24"/>
        <v>116</v>
      </c>
    </row>
    <row r="250" spans="1:18" x14ac:dyDescent="0.25">
      <c r="A250" t="s">
        <v>213</v>
      </c>
      <c r="B250" t="s">
        <v>112</v>
      </c>
      <c r="C250" t="s">
        <v>800</v>
      </c>
      <c r="D250" t="s">
        <v>543</v>
      </c>
      <c r="E250">
        <v>2</v>
      </c>
      <c r="F250">
        <v>0</v>
      </c>
      <c r="G250" s="16">
        <v>0</v>
      </c>
      <c r="H250">
        <v>0</v>
      </c>
      <c r="I250" s="16">
        <v>0</v>
      </c>
      <c r="J250">
        <v>18</v>
      </c>
      <c r="K250" s="16">
        <v>4.2000000000000003E-2</v>
      </c>
      <c r="M250" t="s">
        <v>213</v>
      </c>
      <c r="N250" t="str">
        <f t="shared" si="20"/>
        <v>TE</v>
      </c>
      <c r="O250">
        <f t="shared" si="21"/>
        <v>13</v>
      </c>
      <c r="P250">
        <f t="shared" si="22"/>
        <v>106</v>
      </c>
      <c r="Q250">
        <f t="shared" si="23"/>
        <v>0</v>
      </c>
      <c r="R250">
        <f t="shared" si="24"/>
        <v>208</v>
      </c>
    </row>
    <row r="251" spans="1:18" x14ac:dyDescent="0.25">
      <c r="A251" t="s">
        <v>372</v>
      </c>
      <c r="B251" t="s">
        <v>23</v>
      </c>
      <c r="C251" t="s">
        <v>800</v>
      </c>
      <c r="D251" t="s">
        <v>543</v>
      </c>
      <c r="E251">
        <v>8</v>
      </c>
      <c r="F251">
        <v>0</v>
      </c>
      <c r="G251" s="16">
        <v>0</v>
      </c>
      <c r="H251">
        <v>0</v>
      </c>
      <c r="I251" s="16">
        <v>0</v>
      </c>
      <c r="J251">
        <v>69</v>
      </c>
      <c r="K251" s="16">
        <v>0.14499999999999999</v>
      </c>
      <c r="M251" t="s">
        <v>372</v>
      </c>
      <c r="N251" t="str">
        <f t="shared" si="20"/>
        <v>LB</v>
      </c>
      <c r="O251">
        <f t="shared" si="21"/>
        <v>12</v>
      </c>
      <c r="P251">
        <f t="shared" si="22"/>
        <v>0</v>
      </c>
      <c r="Q251">
        <f t="shared" si="23"/>
        <v>671</v>
      </c>
      <c r="R251">
        <f t="shared" si="24"/>
        <v>36</v>
      </c>
    </row>
    <row r="252" spans="1:18" x14ac:dyDescent="0.25">
      <c r="A252" t="s">
        <v>421</v>
      </c>
      <c r="B252" t="s">
        <v>2</v>
      </c>
      <c r="C252" t="s">
        <v>801</v>
      </c>
      <c r="D252" t="s">
        <v>540</v>
      </c>
      <c r="E252">
        <v>5</v>
      </c>
      <c r="F252">
        <v>0</v>
      </c>
      <c r="G252" s="16">
        <v>0</v>
      </c>
      <c r="H252">
        <v>29</v>
      </c>
      <c r="I252" s="16">
        <v>2.7699999999999999E-2</v>
      </c>
      <c r="J252">
        <v>95</v>
      </c>
      <c r="K252" s="16">
        <v>0.22140000000000001</v>
      </c>
      <c r="M252" t="s">
        <v>421</v>
      </c>
      <c r="N252" t="str">
        <f t="shared" si="20"/>
        <v>WR</v>
      </c>
      <c r="O252">
        <f t="shared" si="21"/>
        <v>15</v>
      </c>
      <c r="P252">
        <f t="shared" si="22"/>
        <v>774</v>
      </c>
      <c r="Q252">
        <f t="shared" si="23"/>
        <v>0</v>
      </c>
      <c r="R252">
        <f t="shared" si="24"/>
        <v>1</v>
      </c>
    </row>
    <row r="253" spans="1:18" x14ac:dyDescent="0.25">
      <c r="A253" t="s">
        <v>115</v>
      </c>
      <c r="B253" t="s">
        <v>98</v>
      </c>
      <c r="C253" t="s">
        <v>801</v>
      </c>
      <c r="D253" t="s">
        <v>540</v>
      </c>
      <c r="E253">
        <v>2</v>
      </c>
      <c r="F253">
        <v>0</v>
      </c>
      <c r="G253" s="16">
        <v>0</v>
      </c>
      <c r="H253">
        <v>4</v>
      </c>
      <c r="I253" s="16">
        <v>3.5999999999999999E-3</v>
      </c>
      <c r="J253">
        <v>54</v>
      </c>
      <c r="K253" s="16">
        <v>0.12</v>
      </c>
      <c r="M253" t="s">
        <v>115</v>
      </c>
    </row>
    <row r="254" spans="1:18" x14ac:dyDescent="0.25">
      <c r="A254" t="s">
        <v>209</v>
      </c>
      <c r="B254" t="s">
        <v>45</v>
      </c>
      <c r="C254" t="s">
        <v>801</v>
      </c>
      <c r="D254" t="s">
        <v>540</v>
      </c>
      <c r="E254">
        <v>1</v>
      </c>
      <c r="F254">
        <v>0</v>
      </c>
      <c r="G254" s="16">
        <v>0</v>
      </c>
      <c r="H254">
        <v>0</v>
      </c>
      <c r="I254" s="16">
        <v>0</v>
      </c>
      <c r="J254">
        <v>17</v>
      </c>
      <c r="K254" s="16">
        <v>3.9899999999999998E-2</v>
      </c>
      <c r="M254" t="s">
        <v>209</v>
      </c>
      <c r="N254" t="str">
        <f t="shared" si="20"/>
        <v>T</v>
      </c>
      <c r="O254">
        <f t="shared" si="21"/>
        <v>7</v>
      </c>
      <c r="P254">
        <f t="shared" si="22"/>
        <v>44</v>
      </c>
      <c r="Q254">
        <f t="shared" si="23"/>
        <v>0</v>
      </c>
      <c r="R254">
        <f t="shared" si="24"/>
        <v>25</v>
      </c>
    </row>
    <row r="255" spans="1:18" x14ac:dyDescent="0.25">
      <c r="A255" t="s">
        <v>386</v>
      </c>
      <c r="B255" t="s">
        <v>70</v>
      </c>
      <c r="C255" t="s">
        <v>795</v>
      </c>
      <c r="D255" t="s">
        <v>98</v>
      </c>
      <c r="E255">
        <v>4</v>
      </c>
      <c r="F255">
        <v>0</v>
      </c>
      <c r="G255" s="16">
        <v>0</v>
      </c>
      <c r="H255">
        <v>88</v>
      </c>
      <c r="I255" s="16">
        <v>7.9399999999999998E-2</v>
      </c>
      <c r="J255">
        <v>19</v>
      </c>
      <c r="K255" s="16">
        <v>4.3499999999999997E-2</v>
      </c>
      <c r="M255" t="s">
        <v>386</v>
      </c>
      <c r="N255" t="str">
        <f t="shared" si="20"/>
        <v>NT</v>
      </c>
      <c r="O255">
        <f t="shared" si="21"/>
        <v>15</v>
      </c>
      <c r="P255">
        <f t="shared" si="22"/>
        <v>0</v>
      </c>
      <c r="Q255">
        <f t="shared" si="23"/>
        <v>384</v>
      </c>
      <c r="R255">
        <f t="shared" si="24"/>
        <v>147</v>
      </c>
    </row>
    <row r="256" spans="1:18" x14ac:dyDescent="0.25">
      <c r="A256" t="s">
        <v>153</v>
      </c>
      <c r="B256" t="s">
        <v>2</v>
      </c>
      <c r="C256" t="s">
        <v>795</v>
      </c>
      <c r="D256" t="s">
        <v>98</v>
      </c>
      <c r="E256">
        <v>4</v>
      </c>
      <c r="F256">
        <v>0</v>
      </c>
      <c r="G256" s="16">
        <v>0</v>
      </c>
      <c r="H256">
        <v>0</v>
      </c>
      <c r="I256" s="16">
        <v>0</v>
      </c>
      <c r="J256">
        <v>77</v>
      </c>
      <c r="K256" s="16">
        <v>0.1711</v>
      </c>
      <c r="M256" t="s">
        <v>153</v>
      </c>
    </row>
    <row r="257" spans="1:18" x14ac:dyDescent="0.25">
      <c r="A257" t="s">
        <v>345</v>
      </c>
      <c r="B257" t="s">
        <v>16</v>
      </c>
      <c r="C257" t="s">
        <v>32</v>
      </c>
      <c r="D257" t="s">
        <v>2</v>
      </c>
      <c r="E257">
        <v>4</v>
      </c>
      <c r="F257">
        <v>211</v>
      </c>
      <c r="G257" s="16">
        <v>0.1948</v>
      </c>
      <c r="H257">
        <v>0</v>
      </c>
      <c r="I257" s="16">
        <v>0</v>
      </c>
      <c r="J257">
        <v>4</v>
      </c>
      <c r="K257" s="16">
        <v>8.8999999999999999E-3</v>
      </c>
      <c r="M257" t="s">
        <v>345</v>
      </c>
    </row>
    <row r="258" spans="1:18" x14ac:dyDescent="0.25">
      <c r="A258" t="s">
        <v>236</v>
      </c>
      <c r="B258" t="s">
        <v>10</v>
      </c>
      <c r="C258" t="s">
        <v>327</v>
      </c>
      <c r="D258" t="s">
        <v>288</v>
      </c>
      <c r="E258">
        <v>16</v>
      </c>
      <c r="F258">
        <v>0</v>
      </c>
      <c r="G258" s="16">
        <v>0</v>
      </c>
      <c r="H258">
        <v>0</v>
      </c>
      <c r="I258" s="16">
        <v>0</v>
      </c>
      <c r="J258">
        <v>142</v>
      </c>
      <c r="K258" s="16">
        <v>0.33889999999999998</v>
      </c>
      <c r="M258" t="s">
        <v>236</v>
      </c>
      <c r="N258" t="str">
        <f t="shared" si="20"/>
        <v>CB</v>
      </c>
      <c r="O258">
        <f t="shared" si="21"/>
        <v>1</v>
      </c>
      <c r="P258">
        <f t="shared" si="22"/>
        <v>0</v>
      </c>
      <c r="Q258">
        <f t="shared" si="23"/>
        <v>0</v>
      </c>
      <c r="R258">
        <f t="shared" si="24"/>
        <v>24</v>
      </c>
    </row>
    <row r="259" spans="1:18" x14ac:dyDescent="0.25">
      <c r="A259" t="s">
        <v>315</v>
      </c>
      <c r="B259" t="s">
        <v>55</v>
      </c>
      <c r="C259" t="s">
        <v>355</v>
      </c>
      <c r="D259" t="s">
        <v>2</v>
      </c>
      <c r="E259">
        <v>16</v>
      </c>
      <c r="F259">
        <v>817</v>
      </c>
      <c r="G259" s="16">
        <v>0.76570000000000005</v>
      </c>
      <c r="H259">
        <v>0</v>
      </c>
      <c r="I259" s="16">
        <v>0</v>
      </c>
      <c r="J259">
        <v>6</v>
      </c>
      <c r="K259" s="16">
        <v>1.26E-2</v>
      </c>
      <c r="M259" t="s">
        <v>315</v>
      </c>
    </row>
    <row r="260" spans="1:18" x14ac:dyDescent="0.25">
      <c r="A260" t="s">
        <v>404</v>
      </c>
      <c r="B260" t="s">
        <v>70</v>
      </c>
      <c r="C260" t="s">
        <v>178</v>
      </c>
      <c r="D260" t="s">
        <v>10</v>
      </c>
      <c r="E260">
        <v>14</v>
      </c>
      <c r="F260">
        <v>0</v>
      </c>
      <c r="G260" s="16">
        <v>0</v>
      </c>
      <c r="H260">
        <v>419</v>
      </c>
      <c r="I260" s="16">
        <v>0.38059999999999999</v>
      </c>
      <c r="J260">
        <v>142</v>
      </c>
      <c r="K260" s="16">
        <v>0.30740000000000001</v>
      </c>
      <c r="M260" t="s">
        <v>404</v>
      </c>
      <c r="N260" t="str">
        <f t="shared" si="20"/>
        <v>DE</v>
      </c>
      <c r="O260">
        <f t="shared" si="21"/>
        <v>12</v>
      </c>
      <c r="P260">
        <f t="shared" si="22"/>
        <v>0</v>
      </c>
      <c r="Q260">
        <f t="shared" si="23"/>
        <v>570</v>
      </c>
      <c r="R260">
        <f t="shared" si="24"/>
        <v>88</v>
      </c>
    </row>
    <row r="261" spans="1:18" x14ac:dyDescent="0.25">
      <c r="A261" t="s">
        <v>243</v>
      </c>
      <c r="B261" t="s">
        <v>16</v>
      </c>
      <c r="C261" t="s">
        <v>125</v>
      </c>
      <c r="D261" t="s">
        <v>10</v>
      </c>
      <c r="E261">
        <v>9</v>
      </c>
      <c r="F261">
        <v>0</v>
      </c>
      <c r="G261" s="16">
        <v>0</v>
      </c>
      <c r="H261">
        <v>375</v>
      </c>
      <c r="I261" s="16">
        <v>0.34849999999999998</v>
      </c>
      <c r="J261">
        <v>11</v>
      </c>
      <c r="K261" s="16">
        <v>2.4299999999999999E-2</v>
      </c>
      <c r="M261" t="s">
        <v>243</v>
      </c>
    </row>
    <row r="262" spans="1:18" x14ac:dyDescent="0.25">
      <c r="A262" t="s">
        <v>59</v>
      </c>
      <c r="B262" t="s">
        <v>55</v>
      </c>
      <c r="C262" t="s">
        <v>78</v>
      </c>
      <c r="D262" t="s">
        <v>540</v>
      </c>
      <c r="E262">
        <v>16</v>
      </c>
      <c r="F262">
        <v>0</v>
      </c>
      <c r="G262" s="16">
        <v>0</v>
      </c>
      <c r="H262">
        <v>1098</v>
      </c>
      <c r="I262" s="16">
        <v>0.99099999999999999</v>
      </c>
      <c r="J262">
        <v>81</v>
      </c>
      <c r="K262" s="16">
        <v>0.18540000000000001</v>
      </c>
      <c r="M262" t="s">
        <v>59</v>
      </c>
    </row>
    <row r="263" spans="1:18" x14ac:dyDescent="0.25">
      <c r="A263" t="s">
        <v>202</v>
      </c>
      <c r="B263" t="s">
        <v>98</v>
      </c>
      <c r="C263" t="s">
        <v>788</v>
      </c>
      <c r="D263" t="s">
        <v>10</v>
      </c>
      <c r="E263">
        <v>6</v>
      </c>
      <c r="F263">
        <v>0</v>
      </c>
      <c r="G263" s="16">
        <v>0</v>
      </c>
      <c r="H263">
        <v>20</v>
      </c>
      <c r="I263" s="16">
        <v>1.7899999999999999E-2</v>
      </c>
      <c r="J263">
        <v>45</v>
      </c>
      <c r="K263" s="16">
        <v>9.5699999999999993E-2</v>
      </c>
      <c r="M263" t="s">
        <v>202</v>
      </c>
    </row>
    <row r="264" spans="1:18" x14ac:dyDescent="0.25">
      <c r="A264" t="s">
        <v>271</v>
      </c>
      <c r="B264" t="s">
        <v>45</v>
      </c>
      <c r="C264" t="s">
        <v>788</v>
      </c>
      <c r="D264" t="s">
        <v>10</v>
      </c>
      <c r="E264">
        <v>8</v>
      </c>
      <c r="F264">
        <v>0</v>
      </c>
      <c r="G264" s="16">
        <v>0</v>
      </c>
      <c r="H264">
        <v>479</v>
      </c>
      <c r="I264" s="16">
        <v>0.42580000000000001</v>
      </c>
      <c r="J264">
        <v>69</v>
      </c>
      <c r="K264" s="16">
        <v>0.1487</v>
      </c>
      <c r="M264" t="s">
        <v>271</v>
      </c>
      <c r="N264" t="str">
        <f t="shared" si="20"/>
        <v>T</v>
      </c>
      <c r="O264">
        <f t="shared" si="21"/>
        <v>16</v>
      </c>
      <c r="P264">
        <f t="shared" si="22"/>
        <v>935</v>
      </c>
      <c r="Q264">
        <f t="shared" si="23"/>
        <v>0</v>
      </c>
      <c r="R264">
        <f t="shared" si="24"/>
        <v>71</v>
      </c>
    </row>
    <row r="265" spans="1:18" x14ac:dyDescent="0.25">
      <c r="A265" t="s">
        <v>64</v>
      </c>
      <c r="B265" t="s">
        <v>55</v>
      </c>
      <c r="C265" t="s">
        <v>665</v>
      </c>
      <c r="D265" t="s">
        <v>540</v>
      </c>
      <c r="E265">
        <v>5</v>
      </c>
      <c r="F265">
        <v>0</v>
      </c>
      <c r="G265" s="16">
        <v>0</v>
      </c>
      <c r="H265">
        <v>53</v>
      </c>
      <c r="I265" s="16">
        <v>4.8099999999999997E-2</v>
      </c>
      <c r="J265">
        <v>93</v>
      </c>
      <c r="K265" s="16">
        <v>0.20669999999999999</v>
      </c>
      <c r="M265" t="s">
        <v>64</v>
      </c>
      <c r="N265" t="str">
        <f t="shared" si="20"/>
        <v>QB</v>
      </c>
      <c r="O265">
        <f t="shared" si="21"/>
        <v>1</v>
      </c>
      <c r="P265">
        <f t="shared" si="22"/>
        <v>9</v>
      </c>
      <c r="Q265">
        <f t="shared" si="23"/>
        <v>0</v>
      </c>
      <c r="R265">
        <f t="shared" si="24"/>
        <v>0</v>
      </c>
    </row>
    <row r="266" spans="1:18" x14ac:dyDescent="0.25">
      <c r="A266" t="s">
        <v>381</v>
      </c>
      <c r="B266" t="s">
        <v>23</v>
      </c>
      <c r="C266" t="s">
        <v>665</v>
      </c>
      <c r="D266" t="s">
        <v>540</v>
      </c>
      <c r="E266">
        <v>10</v>
      </c>
      <c r="F266">
        <v>0</v>
      </c>
      <c r="G266" s="16">
        <v>0</v>
      </c>
      <c r="H266">
        <v>427</v>
      </c>
      <c r="I266" s="16">
        <v>0.37959999999999999</v>
      </c>
      <c r="J266">
        <v>109</v>
      </c>
      <c r="K266" s="16">
        <v>0.2349</v>
      </c>
      <c r="M266" t="s">
        <v>381</v>
      </c>
      <c r="N266" t="str">
        <f t="shared" si="20"/>
        <v>LB</v>
      </c>
      <c r="O266">
        <f t="shared" si="21"/>
        <v>14</v>
      </c>
      <c r="P266">
        <f t="shared" si="22"/>
        <v>0</v>
      </c>
      <c r="Q266">
        <f t="shared" si="23"/>
        <v>846</v>
      </c>
      <c r="R266">
        <f t="shared" si="24"/>
        <v>66</v>
      </c>
    </row>
    <row r="267" spans="1:18" x14ac:dyDescent="0.25">
      <c r="A267" t="s">
        <v>328</v>
      </c>
      <c r="B267" t="s">
        <v>70</v>
      </c>
      <c r="C267" t="s">
        <v>8</v>
      </c>
      <c r="D267" t="s">
        <v>7</v>
      </c>
      <c r="E267">
        <v>15</v>
      </c>
      <c r="F267">
        <v>0</v>
      </c>
      <c r="G267" s="16">
        <v>0</v>
      </c>
      <c r="H267">
        <v>954</v>
      </c>
      <c r="I267" s="16">
        <v>0.90859999999999996</v>
      </c>
      <c r="J267">
        <v>35</v>
      </c>
      <c r="K267" s="16">
        <v>8.2699999999999996E-2</v>
      </c>
      <c r="M267" t="s">
        <v>328</v>
      </c>
      <c r="N267" t="str">
        <f t="shared" si="20"/>
        <v>DT</v>
      </c>
      <c r="O267">
        <f t="shared" si="21"/>
        <v>15</v>
      </c>
      <c r="P267">
        <f t="shared" si="22"/>
        <v>0</v>
      </c>
      <c r="Q267">
        <f t="shared" si="23"/>
        <v>270</v>
      </c>
      <c r="R267">
        <f t="shared" si="24"/>
        <v>140</v>
      </c>
    </row>
    <row r="268" spans="1:18" x14ac:dyDescent="0.25">
      <c r="A268" t="s">
        <v>309</v>
      </c>
      <c r="B268" t="s">
        <v>10</v>
      </c>
      <c r="C268" t="s">
        <v>362</v>
      </c>
      <c r="D268" t="s">
        <v>13</v>
      </c>
      <c r="E268">
        <v>15</v>
      </c>
      <c r="F268">
        <v>305</v>
      </c>
      <c r="G268" s="16">
        <v>0.2913</v>
      </c>
      <c r="H268">
        <v>0</v>
      </c>
      <c r="I268" s="16">
        <v>0</v>
      </c>
      <c r="J268">
        <v>108</v>
      </c>
      <c r="K268" s="16">
        <v>0.25590000000000002</v>
      </c>
      <c r="M268" t="s">
        <v>309</v>
      </c>
      <c r="N268" t="str">
        <f t="shared" si="20"/>
        <v>CB</v>
      </c>
      <c r="O268">
        <f t="shared" si="21"/>
        <v>15</v>
      </c>
      <c r="P268">
        <f t="shared" si="22"/>
        <v>0</v>
      </c>
      <c r="Q268">
        <f t="shared" si="23"/>
        <v>705</v>
      </c>
      <c r="R268">
        <f t="shared" si="24"/>
        <v>16</v>
      </c>
    </row>
    <row r="269" spans="1:18" x14ac:dyDescent="0.25">
      <c r="A269" t="s">
        <v>425</v>
      </c>
      <c r="B269" t="s">
        <v>16</v>
      </c>
      <c r="C269" t="s">
        <v>642</v>
      </c>
      <c r="D269" t="s">
        <v>70</v>
      </c>
      <c r="E269">
        <v>6</v>
      </c>
      <c r="F269">
        <v>0</v>
      </c>
      <c r="G269" s="16">
        <v>0</v>
      </c>
      <c r="H269">
        <v>60</v>
      </c>
      <c r="I269" s="16">
        <v>5.7000000000000002E-2</v>
      </c>
      <c r="J269">
        <v>1</v>
      </c>
      <c r="K269" s="16">
        <v>2.3999999999999998E-3</v>
      </c>
      <c r="M269" t="s">
        <v>425</v>
      </c>
      <c r="N269" t="str">
        <f t="shared" si="20"/>
        <v>RB</v>
      </c>
      <c r="O269">
        <f t="shared" si="21"/>
        <v>5</v>
      </c>
      <c r="P269">
        <f t="shared" si="22"/>
        <v>66</v>
      </c>
      <c r="Q269">
        <f t="shared" si="23"/>
        <v>0</v>
      </c>
      <c r="R269">
        <f t="shared" si="24"/>
        <v>0</v>
      </c>
    </row>
    <row r="270" spans="1:18" x14ac:dyDescent="0.25">
      <c r="A270" t="s">
        <v>71</v>
      </c>
      <c r="B270" t="s">
        <v>26</v>
      </c>
      <c r="C270" t="s">
        <v>642</v>
      </c>
      <c r="D270" t="s">
        <v>70</v>
      </c>
      <c r="E270">
        <v>6</v>
      </c>
      <c r="F270">
        <v>0</v>
      </c>
      <c r="G270" s="16">
        <v>0</v>
      </c>
      <c r="H270">
        <v>88</v>
      </c>
      <c r="I270" s="16">
        <v>8.3000000000000004E-2</v>
      </c>
      <c r="J270">
        <v>5</v>
      </c>
      <c r="K270" s="16">
        <v>1.11E-2</v>
      </c>
      <c r="M270" t="s">
        <v>71</v>
      </c>
      <c r="N270" t="str">
        <f t="shared" si="20"/>
        <v>SS</v>
      </c>
      <c r="O270">
        <f t="shared" si="21"/>
        <v>15</v>
      </c>
      <c r="P270">
        <f t="shared" si="22"/>
        <v>0</v>
      </c>
      <c r="Q270">
        <f t="shared" si="23"/>
        <v>92</v>
      </c>
      <c r="R270">
        <f t="shared" si="24"/>
        <v>292</v>
      </c>
    </row>
    <row r="271" spans="1:18" x14ac:dyDescent="0.25">
      <c r="A271" t="s">
        <v>308</v>
      </c>
      <c r="B271" t="s">
        <v>98</v>
      </c>
      <c r="C271" t="s">
        <v>399</v>
      </c>
      <c r="D271" t="s">
        <v>70</v>
      </c>
      <c r="E271">
        <v>15</v>
      </c>
      <c r="F271">
        <v>7</v>
      </c>
      <c r="G271" s="16">
        <v>6.4999999999999997E-3</v>
      </c>
      <c r="H271">
        <v>235</v>
      </c>
      <c r="I271" s="16">
        <v>0.2132</v>
      </c>
      <c r="J271">
        <v>52</v>
      </c>
      <c r="K271" s="16">
        <v>0.11559999999999999</v>
      </c>
      <c r="M271" t="s">
        <v>308</v>
      </c>
    </row>
    <row r="272" spans="1:18" x14ac:dyDescent="0.25">
      <c r="A272" t="s">
        <v>346</v>
      </c>
      <c r="B272" t="s">
        <v>2</v>
      </c>
      <c r="C272" t="s">
        <v>102</v>
      </c>
      <c r="D272" t="s">
        <v>10</v>
      </c>
      <c r="E272">
        <v>16</v>
      </c>
      <c r="F272">
        <v>0</v>
      </c>
      <c r="G272" s="16">
        <v>0</v>
      </c>
      <c r="H272">
        <v>679</v>
      </c>
      <c r="I272" s="16">
        <v>0.61619999999999997</v>
      </c>
      <c r="J272">
        <v>114</v>
      </c>
      <c r="K272" s="16">
        <v>0.25330000000000003</v>
      </c>
      <c r="M272" t="s">
        <v>346</v>
      </c>
    </row>
    <row r="273" spans="1:18" x14ac:dyDescent="0.25">
      <c r="A273" t="s">
        <v>113</v>
      </c>
      <c r="B273" t="s">
        <v>16</v>
      </c>
      <c r="C273" t="s">
        <v>784</v>
      </c>
      <c r="D273" t="s">
        <v>13</v>
      </c>
      <c r="E273">
        <v>4</v>
      </c>
      <c r="F273">
        <v>24</v>
      </c>
      <c r="G273" s="16">
        <v>2.3300000000000001E-2</v>
      </c>
      <c r="H273">
        <v>0</v>
      </c>
      <c r="I273" s="16">
        <v>0</v>
      </c>
      <c r="J273">
        <v>2</v>
      </c>
      <c r="K273" s="16">
        <v>4.4000000000000003E-3</v>
      </c>
      <c r="M273" t="s">
        <v>113</v>
      </c>
    </row>
    <row r="274" spans="1:18" x14ac:dyDescent="0.25">
      <c r="A274" t="s">
        <v>161</v>
      </c>
      <c r="B274" t="s">
        <v>16</v>
      </c>
      <c r="C274" t="s">
        <v>784</v>
      </c>
      <c r="D274" t="s">
        <v>13</v>
      </c>
      <c r="E274">
        <v>11</v>
      </c>
      <c r="F274">
        <v>90</v>
      </c>
      <c r="G274" s="16">
        <v>8.7599999999999997E-2</v>
      </c>
      <c r="H274">
        <v>0</v>
      </c>
      <c r="I274" s="16">
        <v>0</v>
      </c>
      <c r="J274">
        <v>53</v>
      </c>
      <c r="K274" s="16">
        <v>0.1147</v>
      </c>
      <c r="M274" t="s">
        <v>161</v>
      </c>
    </row>
    <row r="275" spans="1:18" x14ac:dyDescent="0.25">
      <c r="A275" t="s">
        <v>239</v>
      </c>
      <c r="B275" t="s">
        <v>70</v>
      </c>
      <c r="C275" t="s">
        <v>47</v>
      </c>
      <c r="D275" t="s">
        <v>201</v>
      </c>
      <c r="E275">
        <v>16</v>
      </c>
      <c r="F275">
        <v>962</v>
      </c>
      <c r="G275" s="16">
        <v>1</v>
      </c>
      <c r="H275">
        <v>0</v>
      </c>
      <c r="I275" s="16">
        <v>0</v>
      </c>
      <c r="J275">
        <v>0</v>
      </c>
      <c r="K275" s="16">
        <v>0</v>
      </c>
      <c r="M275" t="s">
        <v>239</v>
      </c>
      <c r="N275" t="str">
        <f t="shared" ref="N275:N306" si="25">VLOOKUP(A275,C$3:K$363,2,FALSE)</f>
        <v>DT</v>
      </c>
      <c r="O275">
        <f t="shared" ref="O275:O306" si="26">VLOOKUP(A275,C$3:K$363,3,FALSE)</f>
        <v>15</v>
      </c>
      <c r="P275">
        <f t="shared" ref="P275:P306" si="27">VLOOKUP(A275,C$3:K$363,4,FALSE)</f>
        <v>0</v>
      </c>
      <c r="Q275">
        <f t="shared" ref="Q275:Q306" si="28">VLOOKUP(A275,C$3:K$363,6,FALSE)</f>
        <v>493</v>
      </c>
      <c r="R275">
        <f t="shared" ref="R275:R306" si="29">VLOOKUP(A275,C$3:K$363,8,FALSE)</f>
        <v>55</v>
      </c>
    </row>
    <row r="276" spans="1:18" x14ac:dyDescent="0.25">
      <c r="A276" t="s">
        <v>250</v>
      </c>
      <c r="B276" t="s">
        <v>2</v>
      </c>
      <c r="C276" t="s">
        <v>191</v>
      </c>
      <c r="D276" t="s">
        <v>2</v>
      </c>
      <c r="E276">
        <v>16</v>
      </c>
      <c r="F276">
        <v>612</v>
      </c>
      <c r="G276" s="16">
        <v>0.60470000000000002</v>
      </c>
      <c r="H276">
        <v>0</v>
      </c>
      <c r="I276" s="16">
        <v>0</v>
      </c>
      <c r="J276">
        <v>54</v>
      </c>
      <c r="K276" s="16">
        <v>0.1134</v>
      </c>
      <c r="M276" t="s">
        <v>250</v>
      </c>
    </row>
    <row r="277" spans="1:18" x14ac:dyDescent="0.25">
      <c r="A277" t="s">
        <v>418</v>
      </c>
      <c r="B277" t="s">
        <v>10</v>
      </c>
      <c r="C277" t="s">
        <v>194</v>
      </c>
      <c r="D277" t="s">
        <v>545</v>
      </c>
      <c r="E277">
        <v>16</v>
      </c>
      <c r="F277">
        <v>53</v>
      </c>
      <c r="G277" s="16">
        <v>5.04E-2</v>
      </c>
      <c r="H277">
        <v>0</v>
      </c>
      <c r="I277" s="16">
        <v>0</v>
      </c>
      <c r="J277">
        <v>116</v>
      </c>
      <c r="K277" s="16">
        <v>0.26540000000000002</v>
      </c>
      <c r="M277" t="s">
        <v>418</v>
      </c>
    </row>
    <row r="278" spans="1:18" x14ac:dyDescent="0.25">
      <c r="A278" t="s">
        <v>367</v>
      </c>
      <c r="B278" t="s">
        <v>55</v>
      </c>
      <c r="C278" t="s">
        <v>213</v>
      </c>
      <c r="D278" t="s">
        <v>13</v>
      </c>
      <c r="E278">
        <v>13</v>
      </c>
      <c r="F278">
        <v>106</v>
      </c>
      <c r="G278" s="16">
        <v>0.11020000000000001</v>
      </c>
      <c r="H278">
        <v>0</v>
      </c>
      <c r="I278" s="16">
        <v>0</v>
      </c>
      <c r="J278">
        <v>208</v>
      </c>
      <c r="K278" s="16">
        <v>0.4622</v>
      </c>
      <c r="M278" t="s">
        <v>367</v>
      </c>
      <c r="N278" t="str">
        <f t="shared" si="25"/>
        <v>QB</v>
      </c>
      <c r="O278">
        <f t="shared" si="26"/>
        <v>8</v>
      </c>
      <c r="P278">
        <f t="shared" si="27"/>
        <v>420</v>
      </c>
      <c r="Q278">
        <f t="shared" si="28"/>
        <v>0</v>
      </c>
      <c r="R278">
        <f t="shared" si="29"/>
        <v>0</v>
      </c>
    </row>
    <row r="279" spans="1:18" x14ac:dyDescent="0.25">
      <c r="A279" t="s">
        <v>407</v>
      </c>
      <c r="B279" t="s">
        <v>49</v>
      </c>
      <c r="C279" t="s">
        <v>372</v>
      </c>
      <c r="D279" t="s">
        <v>540</v>
      </c>
      <c r="E279">
        <v>12</v>
      </c>
      <c r="F279">
        <v>0</v>
      </c>
      <c r="G279" s="16">
        <v>0</v>
      </c>
      <c r="H279">
        <v>671</v>
      </c>
      <c r="I279" s="16">
        <v>0.68400000000000005</v>
      </c>
      <c r="J279">
        <v>36</v>
      </c>
      <c r="K279" s="16">
        <v>8.14E-2</v>
      </c>
      <c r="M279" t="s">
        <v>407</v>
      </c>
      <c r="N279" t="str">
        <f t="shared" si="25"/>
        <v>G</v>
      </c>
      <c r="O279">
        <f t="shared" si="26"/>
        <v>13</v>
      </c>
      <c r="P279">
        <f t="shared" si="27"/>
        <v>844</v>
      </c>
      <c r="Q279">
        <f t="shared" si="28"/>
        <v>0</v>
      </c>
      <c r="R279">
        <f t="shared" si="29"/>
        <v>54</v>
      </c>
    </row>
    <row r="280" spans="1:18" x14ac:dyDescent="0.25">
      <c r="A280" t="s">
        <v>94</v>
      </c>
      <c r="B280" t="s">
        <v>10</v>
      </c>
      <c r="C280" t="s">
        <v>421</v>
      </c>
      <c r="D280" t="s">
        <v>2</v>
      </c>
      <c r="E280">
        <v>15</v>
      </c>
      <c r="F280">
        <v>774</v>
      </c>
      <c r="G280" s="16">
        <v>0.74929999999999997</v>
      </c>
      <c r="H280">
        <v>0</v>
      </c>
      <c r="I280" s="16">
        <v>0</v>
      </c>
      <c r="J280">
        <v>1</v>
      </c>
      <c r="K280" s="16">
        <v>2E-3</v>
      </c>
      <c r="M280" t="s">
        <v>94</v>
      </c>
    </row>
    <row r="281" spans="1:18" x14ac:dyDescent="0.25">
      <c r="A281" t="s">
        <v>393</v>
      </c>
      <c r="B281" t="s">
        <v>201</v>
      </c>
      <c r="C281" t="s">
        <v>706</v>
      </c>
      <c r="D281" t="s">
        <v>540</v>
      </c>
      <c r="E281">
        <v>3</v>
      </c>
      <c r="F281">
        <v>0</v>
      </c>
      <c r="G281" s="16">
        <v>0</v>
      </c>
      <c r="H281">
        <v>0</v>
      </c>
      <c r="I281" s="16">
        <v>0</v>
      </c>
      <c r="J281">
        <v>72</v>
      </c>
      <c r="K281" s="16">
        <v>0.15890000000000001</v>
      </c>
      <c r="M281" t="s">
        <v>393</v>
      </c>
      <c r="N281" t="str">
        <f t="shared" si="25"/>
        <v>C</v>
      </c>
      <c r="O281">
        <f t="shared" si="26"/>
        <v>11</v>
      </c>
      <c r="P281">
        <f t="shared" si="27"/>
        <v>709</v>
      </c>
      <c r="Q281">
        <f t="shared" si="28"/>
        <v>0</v>
      </c>
      <c r="R281">
        <f t="shared" si="29"/>
        <v>53</v>
      </c>
    </row>
    <row r="282" spans="1:18" x14ac:dyDescent="0.25">
      <c r="A282" t="s">
        <v>56</v>
      </c>
      <c r="B282" t="s">
        <v>26</v>
      </c>
      <c r="C282" t="s">
        <v>706</v>
      </c>
      <c r="D282" t="s">
        <v>540</v>
      </c>
      <c r="E282">
        <v>4</v>
      </c>
      <c r="F282">
        <v>0</v>
      </c>
      <c r="G282" s="16">
        <v>0</v>
      </c>
      <c r="H282">
        <v>164</v>
      </c>
      <c r="I282" s="16">
        <v>0.16719999999999999</v>
      </c>
      <c r="J282">
        <v>20</v>
      </c>
      <c r="K282" s="16">
        <v>4.5199999999999997E-2</v>
      </c>
      <c r="M282" t="s">
        <v>56</v>
      </c>
      <c r="N282" t="str">
        <f t="shared" si="25"/>
        <v>FS</v>
      </c>
      <c r="O282">
        <f t="shared" si="26"/>
        <v>16</v>
      </c>
      <c r="P282">
        <f t="shared" si="27"/>
        <v>0</v>
      </c>
      <c r="Q282">
        <f t="shared" si="28"/>
        <v>1041</v>
      </c>
      <c r="R282">
        <f t="shared" si="29"/>
        <v>84</v>
      </c>
    </row>
    <row r="283" spans="1:18" x14ac:dyDescent="0.25">
      <c r="A283" t="s">
        <v>295</v>
      </c>
      <c r="B283" t="s">
        <v>16</v>
      </c>
      <c r="C283" t="s">
        <v>209</v>
      </c>
      <c r="D283" t="s">
        <v>542</v>
      </c>
      <c r="E283">
        <v>7</v>
      </c>
      <c r="F283">
        <v>44</v>
      </c>
      <c r="G283" s="16">
        <v>4.1799999999999997E-2</v>
      </c>
      <c r="H283">
        <v>0</v>
      </c>
      <c r="I283" s="16">
        <v>0</v>
      </c>
      <c r="J283">
        <v>25</v>
      </c>
      <c r="K283" s="16">
        <v>5.7200000000000001E-2</v>
      </c>
      <c r="M283" t="s">
        <v>295</v>
      </c>
    </row>
    <row r="284" spans="1:18" x14ac:dyDescent="0.25">
      <c r="A284" t="s">
        <v>320</v>
      </c>
      <c r="B284" t="s">
        <v>98</v>
      </c>
      <c r="C284" t="s">
        <v>386</v>
      </c>
      <c r="D284" t="s">
        <v>539</v>
      </c>
      <c r="E284">
        <v>15</v>
      </c>
      <c r="F284">
        <v>0</v>
      </c>
      <c r="G284" s="16">
        <v>0</v>
      </c>
      <c r="H284">
        <v>384</v>
      </c>
      <c r="I284" s="16">
        <v>0.38590000000000002</v>
      </c>
      <c r="J284">
        <v>147</v>
      </c>
      <c r="K284" s="16">
        <v>0.3281</v>
      </c>
      <c r="M284" t="s">
        <v>320</v>
      </c>
    </row>
    <row r="285" spans="1:18" x14ac:dyDescent="0.25">
      <c r="A285" t="s">
        <v>349</v>
      </c>
      <c r="B285" t="s">
        <v>23</v>
      </c>
      <c r="C285" t="s">
        <v>782</v>
      </c>
      <c r="D285" t="s">
        <v>70</v>
      </c>
      <c r="E285">
        <v>6</v>
      </c>
      <c r="F285">
        <v>0</v>
      </c>
      <c r="G285" s="16">
        <v>0</v>
      </c>
      <c r="H285">
        <v>125</v>
      </c>
      <c r="I285" s="16">
        <v>0.1208</v>
      </c>
      <c r="J285">
        <v>42</v>
      </c>
      <c r="K285" s="16">
        <v>8.6599999999999996E-2</v>
      </c>
      <c r="M285" t="s">
        <v>349</v>
      </c>
      <c r="N285" t="str">
        <f t="shared" si="25"/>
        <v>LB</v>
      </c>
      <c r="O285">
        <f t="shared" si="26"/>
        <v>6</v>
      </c>
      <c r="P285">
        <f t="shared" si="27"/>
        <v>0</v>
      </c>
      <c r="Q285">
        <f t="shared" si="28"/>
        <v>57</v>
      </c>
      <c r="R285">
        <f t="shared" si="29"/>
        <v>94</v>
      </c>
    </row>
    <row r="286" spans="1:18" x14ac:dyDescent="0.25">
      <c r="A286" t="s">
        <v>85</v>
      </c>
      <c r="B286" t="s">
        <v>2</v>
      </c>
      <c r="C286" t="s">
        <v>782</v>
      </c>
      <c r="D286" t="s">
        <v>70</v>
      </c>
      <c r="E286">
        <v>6</v>
      </c>
      <c r="F286">
        <v>0</v>
      </c>
      <c r="G286" s="16">
        <v>0</v>
      </c>
      <c r="H286">
        <v>195</v>
      </c>
      <c r="I286" s="16">
        <v>0.17330000000000001</v>
      </c>
      <c r="J286">
        <v>2</v>
      </c>
      <c r="K286" s="16">
        <v>4.3E-3</v>
      </c>
      <c r="M286" t="s">
        <v>85</v>
      </c>
      <c r="N286" t="str">
        <f t="shared" si="25"/>
        <v>TE</v>
      </c>
      <c r="O286">
        <f t="shared" si="26"/>
        <v>15</v>
      </c>
      <c r="P286">
        <f t="shared" si="27"/>
        <v>300</v>
      </c>
      <c r="Q286">
        <f t="shared" si="28"/>
        <v>0</v>
      </c>
      <c r="R286">
        <f t="shared" si="29"/>
        <v>308</v>
      </c>
    </row>
    <row r="287" spans="1:18" x14ac:dyDescent="0.25">
      <c r="A287" t="s">
        <v>324</v>
      </c>
      <c r="B287" t="s">
        <v>13</v>
      </c>
      <c r="C287" t="s">
        <v>236</v>
      </c>
      <c r="D287" t="s">
        <v>10</v>
      </c>
      <c r="E287">
        <v>1</v>
      </c>
      <c r="F287">
        <v>0</v>
      </c>
      <c r="G287" s="16">
        <v>0</v>
      </c>
      <c r="H287">
        <v>0</v>
      </c>
      <c r="I287" s="16">
        <v>0</v>
      </c>
      <c r="J287">
        <v>24</v>
      </c>
      <c r="K287" s="16">
        <v>5.11E-2</v>
      </c>
      <c r="M287" t="s">
        <v>324</v>
      </c>
      <c r="N287" t="str">
        <f t="shared" si="25"/>
        <v>TE</v>
      </c>
      <c r="O287">
        <f t="shared" si="26"/>
        <v>15</v>
      </c>
      <c r="P287">
        <f t="shared" si="27"/>
        <v>414</v>
      </c>
      <c r="Q287">
        <f t="shared" si="28"/>
        <v>0</v>
      </c>
      <c r="R287">
        <f t="shared" si="29"/>
        <v>96</v>
      </c>
    </row>
    <row r="288" spans="1:18" x14ac:dyDescent="0.25">
      <c r="A288" t="s">
        <v>176</v>
      </c>
      <c r="B288" t="s">
        <v>16</v>
      </c>
      <c r="C288" t="s">
        <v>404</v>
      </c>
      <c r="D288" t="s">
        <v>98</v>
      </c>
      <c r="E288">
        <v>12</v>
      </c>
      <c r="F288">
        <v>0</v>
      </c>
      <c r="G288" s="16">
        <v>0</v>
      </c>
      <c r="H288">
        <v>570</v>
      </c>
      <c r="I288" s="16">
        <v>0.58099999999999996</v>
      </c>
      <c r="J288">
        <v>88</v>
      </c>
      <c r="K288" s="16">
        <v>0.1991</v>
      </c>
      <c r="M288" t="s">
        <v>176</v>
      </c>
    </row>
    <row r="289" spans="1:18" x14ac:dyDescent="0.25">
      <c r="A289" t="s">
        <v>262</v>
      </c>
      <c r="B289" t="s">
        <v>201</v>
      </c>
      <c r="C289" t="s">
        <v>619</v>
      </c>
      <c r="D289" t="s">
        <v>540</v>
      </c>
      <c r="E289">
        <v>10</v>
      </c>
      <c r="F289">
        <v>0</v>
      </c>
      <c r="G289" s="16">
        <v>0</v>
      </c>
      <c r="H289">
        <v>0</v>
      </c>
      <c r="I289" s="16">
        <v>0</v>
      </c>
      <c r="J289">
        <v>234</v>
      </c>
      <c r="K289" s="16">
        <v>0.49790000000000001</v>
      </c>
      <c r="M289" t="s">
        <v>262</v>
      </c>
      <c r="N289" t="str">
        <f t="shared" si="25"/>
        <v>G,C</v>
      </c>
      <c r="O289">
        <f t="shared" si="26"/>
        <v>14</v>
      </c>
      <c r="P289">
        <f t="shared" si="27"/>
        <v>720</v>
      </c>
      <c r="Q289">
        <f t="shared" si="28"/>
        <v>0</v>
      </c>
      <c r="R289">
        <f t="shared" si="29"/>
        <v>38</v>
      </c>
    </row>
    <row r="290" spans="1:18" x14ac:dyDescent="0.25">
      <c r="A290" t="s">
        <v>384</v>
      </c>
      <c r="B290" t="s">
        <v>23</v>
      </c>
      <c r="C290" t="s">
        <v>619</v>
      </c>
      <c r="D290" t="s">
        <v>540</v>
      </c>
      <c r="E290">
        <v>1</v>
      </c>
      <c r="F290">
        <v>0</v>
      </c>
      <c r="G290" s="16">
        <v>0</v>
      </c>
      <c r="H290">
        <v>0</v>
      </c>
      <c r="I290" s="16">
        <v>0</v>
      </c>
      <c r="J290">
        <v>22</v>
      </c>
      <c r="K290" s="16">
        <v>4.9799999999999997E-2</v>
      </c>
      <c r="M290" t="s">
        <v>384</v>
      </c>
    </row>
    <row r="291" spans="1:18" x14ac:dyDescent="0.25">
      <c r="A291" t="s">
        <v>199</v>
      </c>
      <c r="B291" t="s">
        <v>10</v>
      </c>
      <c r="C291" t="s">
        <v>271</v>
      </c>
      <c r="D291" t="s">
        <v>542</v>
      </c>
      <c r="E291">
        <v>16</v>
      </c>
      <c r="F291">
        <v>935</v>
      </c>
      <c r="G291" s="16">
        <v>0.91490000000000005</v>
      </c>
      <c r="H291">
        <v>0</v>
      </c>
      <c r="I291" s="16">
        <v>0</v>
      </c>
      <c r="J291">
        <v>71</v>
      </c>
      <c r="K291" s="16">
        <v>0.14979999999999999</v>
      </c>
      <c r="M291" t="s">
        <v>199</v>
      </c>
    </row>
    <row r="292" spans="1:18" x14ac:dyDescent="0.25">
      <c r="A292" t="s">
        <v>391</v>
      </c>
      <c r="B292" t="s">
        <v>7</v>
      </c>
      <c r="C292" t="s">
        <v>64</v>
      </c>
      <c r="D292" t="s">
        <v>55</v>
      </c>
      <c r="E292">
        <v>1</v>
      </c>
      <c r="F292">
        <v>9</v>
      </c>
      <c r="G292" s="16">
        <v>8.0999999999999996E-3</v>
      </c>
      <c r="H292">
        <v>0</v>
      </c>
      <c r="I292" s="16">
        <v>0</v>
      </c>
      <c r="J292">
        <v>0</v>
      </c>
      <c r="K292" s="16">
        <v>0</v>
      </c>
      <c r="M292" t="s">
        <v>391</v>
      </c>
    </row>
    <row r="293" spans="1:18" x14ac:dyDescent="0.25">
      <c r="A293" t="s">
        <v>336</v>
      </c>
      <c r="B293" t="s">
        <v>2</v>
      </c>
      <c r="C293" t="s">
        <v>381</v>
      </c>
      <c r="D293" t="s">
        <v>540</v>
      </c>
      <c r="E293">
        <v>14</v>
      </c>
      <c r="F293">
        <v>0</v>
      </c>
      <c r="G293" s="16">
        <v>0</v>
      </c>
      <c r="H293">
        <v>846</v>
      </c>
      <c r="I293" s="16">
        <v>0.81740000000000002</v>
      </c>
      <c r="J293">
        <v>66</v>
      </c>
      <c r="K293" s="16">
        <v>0.1361</v>
      </c>
      <c r="M293" t="s">
        <v>336</v>
      </c>
    </row>
    <row r="294" spans="1:18" x14ac:dyDescent="0.25">
      <c r="A294" t="s">
        <v>244</v>
      </c>
      <c r="B294" t="s">
        <v>45</v>
      </c>
      <c r="C294" t="s">
        <v>328</v>
      </c>
      <c r="D294" t="s">
        <v>70</v>
      </c>
      <c r="E294">
        <v>15</v>
      </c>
      <c r="F294">
        <v>0</v>
      </c>
      <c r="G294" s="16">
        <v>0</v>
      </c>
      <c r="H294">
        <v>270</v>
      </c>
      <c r="I294" s="16">
        <v>0.2576</v>
      </c>
      <c r="J294">
        <v>140</v>
      </c>
      <c r="K294" s="16">
        <v>0.32629999999999998</v>
      </c>
      <c r="M294" t="s">
        <v>244</v>
      </c>
      <c r="N294" t="str">
        <f t="shared" si="25"/>
        <v>C</v>
      </c>
      <c r="O294">
        <f t="shared" si="26"/>
        <v>15</v>
      </c>
      <c r="P294">
        <f t="shared" si="27"/>
        <v>938</v>
      </c>
      <c r="Q294">
        <f t="shared" si="28"/>
        <v>0</v>
      </c>
      <c r="R294">
        <f t="shared" si="29"/>
        <v>0</v>
      </c>
    </row>
    <row r="295" spans="1:18" x14ac:dyDescent="0.25">
      <c r="A295" t="s">
        <v>357</v>
      </c>
      <c r="B295" t="s">
        <v>201</v>
      </c>
      <c r="C295" t="s">
        <v>309</v>
      </c>
      <c r="D295" t="s">
        <v>10</v>
      </c>
      <c r="E295">
        <v>15</v>
      </c>
      <c r="F295">
        <v>0</v>
      </c>
      <c r="G295" s="16">
        <v>0</v>
      </c>
      <c r="H295">
        <v>705</v>
      </c>
      <c r="I295" s="16">
        <v>0.64029999999999998</v>
      </c>
      <c r="J295">
        <v>16</v>
      </c>
      <c r="K295" s="16">
        <v>3.4599999999999999E-2</v>
      </c>
      <c r="M295" t="s">
        <v>357</v>
      </c>
      <c r="N295" t="str">
        <f t="shared" si="25"/>
        <v>C</v>
      </c>
      <c r="O295">
        <f t="shared" si="26"/>
        <v>4</v>
      </c>
      <c r="P295">
        <f t="shared" si="27"/>
        <v>241</v>
      </c>
      <c r="Q295">
        <f t="shared" si="28"/>
        <v>0</v>
      </c>
      <c r="R295">
        <f t="shared" si="29"/>
        <v>0</v>
      </c>
    </row>
    <row r="296" spans="1:18" x14ac:dyDescent="0.25">
      <c r="A296" t="s">
        <v>96</v>
      </c>
      <c r="B296" t="s">
        <v>98</v>
      </c>
      <c r="C296" t="s">
        <v>425</v>
      </c>
      <c r="D296" t="s">
        <v>16</v>
      </c>
      <c r="E296">
        <v>5</v>
      </c>
      <c r="F296">
        <v>66</v>
      </c>
      <c r="G296" s="16">
        <v>6.08E-2</v>
      </c>
      <c r="H296">
        <v>0</v>
      </c>
      <c r="I296" s="16">
        <v>0</v>
      </c>
      <c r="J296">
        <v>0</v>
      </c>
      <c r="K296" s="16">
        <v>0</v>
      </c>
      <c r="M296" t="s">
        <v>96</v>
      </c>
      <c r="N296" t="str">
        <f t="shared" si="25"/>
        <v>DE</v>
      </c>
      <c r="O296">
        <f t="shared" si="26"/>
        <v>15</v>
      </c>
      <c r="P296">
        <f t="shared" si="27"/>
        <v>0</v>
      </c>
      <c r="Q296">
        <f t="shared" si="28"/>
        <v>313</v>
      </c>
      <c r="R296">
        <f t="shared" si="29"/>
        <v>189</v>
      </c>
    </row>
    <row r="297" spans="1:18" x14ac:dyDescent="0.25">
      <c r="A297" t="s">
        <v>392</v>
      </c>
      <c r="B297" t="s">
        <v>70</v>
      </c>
      <c r="C297" t="s">
        <v>71</v>
      </c>
      <c r="D297" t="s">
        <v>7</v>
      </c>
      <c r="E297">
        <v>15</v>
      </c>
      <c r="F297">
        <v>0</v>
      </c>
      <c r="G297" s="16">
        <v>0</v>
      </c>
      <c r="H297">
        <v>92</v>
      </c>
      <c r="I297" s="16">
        <v>8.2400000000000001E-2</v>
      </c>
      <c r="J297">
        <v>292</v>
      </c>
      <c r="K297" s="16">
        <v>0.62129999999999996</v>
      </c>
      <c r="M297" t="s">
        <v>392</v>
      </c>
    </row>
    <row r="298" spans="1:18" x14ac:dyDescent="0.25">
      <c r="A298" t="s">
        <v>382</v>
      </c>
      <c r="B298" t="s">
        <v>2</v>
      </c>
      <c r="C298" t="s">
        <v>239</v>
      </c>
      <c r="D298" t="s">
        <v>70</v>
      </c>
      <c r="E298">
        <v>15</v>
      </c>
      <c r="F298">
        <v>0</v>
      </c>
      <c r="G298" s="16">
        <v>0</v>
      </c>
      <c r="H298">
        <v>493</v>
      </c>
      <c r="I298" s="16">
        <v>0.47860000000000003</v>
      </c>
      <c r="J298">
        <v>55</v>
      </c>
      <c r="K298" s="16">
        <v>0.1206</v>
      </c>
      <c r="M298" t="s">
        <v>382</v>
      </c>
      <c r="N298" t="str">
        <f t="shared" si="25"/>
        <v>WR</v>
      </c>
      <c r="O298">
        <f t="shared" si="26"/>
        <v>11</v>
      </c>
      <c r="P298">
        <f t="shared" si="27"/>
        <v>259</v>
      </c>
      <c r="Q298">
        <f t="shared" si="28"/>
        <v>0</v>
      </c>
      <c r="R298">
        <f t="shared" si="29"/>
        <v>58</v>
      </c>
    </row>
    <row r="299" spans="1:18" x14ac:dyDescent="0.25">
      <c r="A299" t="s">
        <v>193</v>
      </c>
      <c r="B299" t="s">
        <v>13</v>
      </c>
      <c r="C299" t="s">
        <v>367</v>
      </c>
      <c r="D299" t="s">
        <v>55</v>
      </c>
      <c r="E299">
        <v>8</v>
      </c>
      <c r="F299">
        <v>420</v>
      </c>
      <c r="G299" s="16">
        <v>0.3836</v>
      </c>
      <c r="H299">
        <v>0</v>
      </c>
      <c r="I299" s="16">
        <v>0</v>
      </c>
      <c r="J299">
        <v>0</v>
      </c>
      <c r="K299" s="16">
        <v>0</v>
      </c>
      <c r="M299" t="s">
        <v>193</v>
      </c>
      <c r="N299" t="str">
        <f t="shared" si="25"/>
        <v>TE</v>
      </c>
      <c r="O299">
        <f t="shared" si="26"/>
        <v>15</v>
      </c>
      <c r="P299">
        <f t="shared" si="27"/>
        <v>169</v>
      </c>
      <c r="Q299">
        <f t="shared" si="28"/>
        <v>0</v>
      </c>
      <c r="R299">
        <f t="shared" si="29"/>
        <v>42</v>
      </c>
    </row>
    <row r="300" spans="1:18" x14ac:dyDescent="0.25">
      <c r="A300" t="s">
        <v>390</v>
      </c>
      <c r="B300" t="s">
        <v>49</v>
      </c>
      <c r="C300" t="s">
        <v>768</v>
      </c>
      <c r="D300" t="s">
        <v>545</v>
      </c>
      <c r="E300">
        <v>4</v>
      </c>
      <c r="F300">
        <v>32</v>
      </c>
      <c r="G300" s="16">
        <v>2.9499999999999998E-2</v>
      </c>
      <c r="H300">
        <v>0</v>
      </c>
      <c r="I300" s="16">
        <v>0</v>
      </c>
      <c r="J300">
        <v>17</v>
      </c>
      <c r="K300" s="16">
        <v>3.6200000000000003E-2</v>
      </c>
      <c r="M300" t="s">
        <v>390</v>
      </c>
      <c r="N300" t="str">
        <f t="shared" si="25"/>
        <v>G</v>
      </c>
      <c r="O300">
        <f t="shared" si="26"/>
        <v>16</v>
      </c>
      <c r="P300">
        <f t="shared" si="27"/>
        <v>1075</v>
      </c>
      <c r="Q300">
        <f t="shared" si="28"/>
        <v>0</v>
      </c>
      <c r="R300">
        <f t="shared" si="29"/>
        <v>62</v>
      </c>
    </row>
    <row r="301" spans="1:18" x14ac:dyDescent="0.25">
      <c r="A301" t="s">
        <v>375</v>
      </c>
      <c r="B301" t="s">
        <v>31</v>
      </c>
      <c r="C301" t="s">
        <v>768</v>
      </c>
      <c r="D301" t="s">
        <v>545</v>
      </c>
      <c r="E301">
        <v>9</v>
      </c>
      <c r="F301">
        <v>193</v>
      </c>
      <c r="G301" s="16">
        <v>0.19070000000000001</v>
      </c>
      <c r="H301">
        <v>0</v>
      </c>
      <c r="I301" s="16">
        <v>0</v>
      </c>
      <c r="J301">
        <v>32</v>
      </c>
      <c r="K301" s="16">
        <v>6.7199999999999996E-2</v>
      </c>
      <c r="M301" t="s">
        <v>375</v>
      </c>
    </row>
    <row r="302" spans="1:18" x14ac:dyDescent="0.25">
      <c r="A302" t="s">
        <v>174</v>
      </c>
      <c r="B302" t="s">
        <v>49</v>
      </c>
      <c r="C302" t="s">
        <v>718</v>
      </c>
      <c r="D302" t="s">
        <v>70</v>
      </c>
      <c r="E302">
        <v>1</v>
      </c>
      <c r="F302">
        <v>0</v>
      </c>
      <c r="G302" s="16">
        <v>0</v>
      </c>
      <c r="H302">
        <v>22</v>
      </c>
      <c r="I302" s="16">
        <v>2.0799999999999999E-2</v>
      </c>
      <c r="J302">
        <v>9</v>
      </c>
      <c r="K302" s="16">
        <v>1.95E-2</v>
      </c>
      <c r="M302" t="s">
        <v>174</v>
      </c>
      <c r="N302" t="str">
        <f t="shared" si="25"/>
        <v>G</v>
      </c>
      <c r="O302">
        <f t="shared" si="26"/>
        <v>15</v>
      </c>
      <c r="P302">
        <f t="shared" si="27"/>
        <v>790</v>
      </c>
      <c r="Q302">
        <f t="shared" si="28"/>
        <v>0</v>
      </c>
      <c r="R302">
        <f t="shared" si="29"/>
        <v>81</v>
      </c>
    </row>
    <row r="303" spans="1:18" x14ac:dyDescent="0.25">
      <c r="A303" t="s">
        <v>306</v>
      </c>
      <c r="B303" t="s">
        <v>55</v>
      </c>
      <c r="C303" t="s">
        <v>718</v>
      </c>
      <c r="D303" t="s">
        <v>70</v>
      </c>
      <c r="E303">
        <v>4</v>
      </c>
      <c r="F303">
        <v>0</v>
      </c>
      <c r="G303" s="16">
        <v>0</v>
      </c>
      <c r="H303">
        <v>69</v>
      </c>
      <c r="I303" s="16">
        <v>6.13E-2</v>
      </c>
      <c r="J303">
        <v>0</v>
      </c>
      <c r="K303" s="16">
        <v>0</v>
      </c>
      <c r="M303" t="s">
        <v>306</v>
      </c>
    </row>
    <row r="304" spans="1:18" x14ac:dyDescent="0.25">
      <c r="A304" t="s">
        <v>312</v>
      </c>
      <c r="B304" t="s">
        <v>98</v>
      </c>
      <c r="C304" t="s">
        <v>793</v>
      </c>
      <c r="D304" t="s">
        <v>10</v>
      </c>
      <c r="E304">
        <v>5</v>
      </c>
      <c r="F304">
        <v>0</v>
      </c>
      <c r="G304" s="16">
        <v>0</v>
      </c>
      <c r="H304">
        <v>0</v>
      </c>
      <c r="I304" s="16">
        <v>0</v>
      </c>
      <c r="J304">
        <v>48</v>
      </c>
      <c r="K304" s="16">
        <v>0.1021</v>
      </c>
      <c r="M304" t="s">
        <v>312</v>
      </c>
    </row>
    <row r="305" spans="1:18" x14ac:dyDescent="0.25">
      <c r="A305" t="s">
        <v>256</v>
      </c>
      <c r="B305" t="s">
        <v>70</v>
      </c>
      <c r="C305" t="s">
        <v>793</v>
      </c>
      <c r="D305" t="s">
        <v>10</v>
      </c>
      <c r="E305">
        <v>4</v>
      </c>
      <c r="F305">
        <v>0</v>
      </c>
      <c r="G305" s="16">
        <v>0</v>
      </c>
      <c r="H305">
        <v>16</v>
      </c>
      <c r="I305" s="16">
        <v>1.4E-2</v>
      </c>
      <c r="J305">
        <v>61</v>
      </c>
      <c r="K305" s="16">
        <v>0.1356</v>
      </c>
      <c r="M305" t="s">
        <v>256</v>
      </c>
    </row>
    <row r="306" spans="1:18" x14ac:dyDescent="0.25">
      <c r="A306" t="s">
        <v>294</v>
      </c>
      <c r="B306" t="s">
        <v>45</v>
      </c>
      <c r="C306" t="s">
        <v>796</v>
      </c>
      <c r="D306" t="s">
        <v>7</v>
      </c>
      <c r="E306">
        <v>13</v>
      </c>
      <c r="F306">
        <v>0</v>
      </c>
      <c r="G306" s="16">
        <v>0</v>
      </c>
      <c r="H306">
        <v>99</v>
      </c>
      <c r="I306" s="16">
        <v>8.9399999999999993E-2</v>
      </c>
      <c r="J306">
        <v>153</v>
      </c>
      <c r="K306" s="16">
        <v>0.35010000000000002</v>
      </c>
      <c r="M306" t="s">
        <v>294</v>
      </c>
      <c r="N306" t="str">
        <f t="shared" si="25"/>
        <v>G</v>
      </c>
      <c r="O306">
        <f t="shared" si="26"/>
        <v>16</v>
      </c>
      <c r="P306">
        <f t="shared" si="27"/>
        <v>1018</v>
      </c>
      <c r="Q306">
        <f t="shared" si="28"/>
        <v>0</v>
      </c>
      <c r="R306">
        <f t="shared" si="29"/>
        <v>68</v>
      </c>
    </row>
    <row r="307" spans="1:18" x14ac:dyDescent="0.25">
      <c r="C307" t="s">
        <v>796</v>
      </c>
      <c r="D307" t="s">
        <v>7</v>
      </c>
      <c r="E307">
        <v>1</v>
      </c>
      <c r="F307">
        <v>0</v>
      </c>
      <c r="G307" s="16">
        <v>0</v>
      </c>
      <c r="H307">
        <v>0</v>
      </c>
      <c r="I307" s="16">
        <v>0</v>
      </c>
      <c r="J307">
        <v>7</v>
      </c>
      <c r="K307" s="16">
        <v>1.54E-2</v>
      </c>
    </row>
    <row r="308" spans="1:18" x14ac:dyDescent="0.25">
      <c r="C308" t="s">
        <v>407</v>
      </c>
      <c r="D308" t="s">
        <v>545</v>
      </c>
      <c r="E308">
        <v>13</v>
      </c>
      <c r="F308">
        <v>844</v>
      </c>
      <c r="G308" s="16">
        <v>0.79169999999999996</v>
      </c>
      <c r="H308">
        <v>0</v>
      </c>
      <c r="I308" s="16">
        <v>0</v>
      </c>
      <c r="J308">
        <v>54</v>
      </c>
      <c r="K308" s="16">
        <v>0.123</v>
      </c>
    </row>
    <row r="309" spans="1:18" x14ac:dyDescent="0.25">
      <c r="C309" t="s">
        <v>694</v>
      </c>
      <c r="D309" t="s">
        <v>16</v>
      </c>
      <c r="E309">
        <v>6</v>
      </c>
      <c r="F309">
        <v>103</v>
      </c>
      <c r="G309" s="16">
        <v>9.7900000000000001E-2</v>
      </c>
      <c r="H309">
        <v>0</v>
      </c>
      <c r="I309" s="16">
        <v>0</v>
      </c>
      <c r="J309">
        <v>41</v>
      </c>
      <c r="K309" s="16">
        <v>9.3799999999999994E-2</v>
      </c>
    </row>
    <row r="310" spans="1:18" x14ac:dyDescent="0.25">
      <c r="C310" t="s">
        <v>694</v>
      </c>
      <c r="D310" t="s">
        <v>16</v>
      </c>
      <c r="E310">
        <v>3</v>
      </c>
      <c r="F310">
        <v>13</v>
      </c>
      <c r="G310" s="16">
        <v>1.2500000000000001E-2</v>
      </c>
      <c r="H310">
        <v>0</v>
      </c>
      <c r="I310" s="16">
        <v>0</v>
      </c>
      <c r="J310">
        <v>15</v>
      </c>
      <c r="K310" s="16">
        <v>3.1899999999999998E-2</v>
      </c>
    </row>
    <row r="311" spans="1:18" x14ac:dyDescent="0.25">
      <c r="C311" t="s">
        <v>393</v>
      </c>
      <c r="D311" t="s">
        <v>201</v>
      </c>
      <c r="E311">
        <v>11</v>
      </c>
      <c r="F311">
        <v>709</v>
      </c>
      <c r="G311" s="16">
        <v>0.68110000000000004</v>
      </c>
      <c r="H311">
        <v>0</v>
      </c>
      <c r="I311" s="16">
        <v>0</v>
      </c>
      <c r="J311">
        <v>53</v>
      </c>
      <c r="K311" s="16">
        <v>0.1125</v>
      </c>
    </row>
    <row r="312" spans="1:18" x14ac:dyDescent="0.25">
      <c r="C312" t="s">
        <v>56</v>
      </c>
      <c r="D312" t="s">
        <v>26</v>
      </c>
      <c r="E312">
        <v>16</v>
      </c>
      <c r="F312">
        <v>0</v>
      </c>
      <c r="G312" s="16">
        <v>0</v>
      </c>
      <c r="H312">
        <v>1041</v>
      </c>
      <c r="I312" s="16">
        <v>0.99329999999999996</v>
      </c>
      <c r="J312">
        <v>84</v>
      </c>
      <c r="K312" s="16">
        <v>0.1958</v>
      </c>
    </row>
    <row r="313" spans="1:18" x14ac:dyDescent="0.25">
      <c r="C313" t="s">
        <v>349</v>
      </c>
      <c r="D313" t="s">
        <v>540</v>
      </c>
      <c r="E313">
        <v>6</v>
      </c>
      <c r="F313">
        <v>0</v>
      </c>
      <c r="G313" s="16">
        <v>0</v>
      </c>
      <c r="H313">
        <v>57</v>
      </c>
      <c r="I313" s="16">
        <v>5.3800000000000001E-2</v>
      </c>
      <c r="J313">
        <v>94</v>
      </c>
      <c r="K313" s="16">
        <v>0.2084</v>
      </c>
    </row>
    <row r="314" spans="1:18" x14ac:dyDescent="0.25">
      <c r="C314" t="s">
        <v>85</v>
      </c>
      <c r="D314" t="s">
        <v>13</v>
      </c>
      <c r="E314">
        <v>15</v>
      </c>
      <c r="F314">
        <v>300</v>
      </c>
      <c r="G314" s="16">
        <v>0.26529999999999998</v>
      </c>
      <c r="H314">
        <v>0</v>
      </c>
      <c r="I314" s="16">
        <v>0</v>
      </c>
      <c r="J314">
        <v>308</v>
      </c>
      <c r="K314" s="16">
        <v>0.6754</v>
      </c>
    </row>
    <row r="315" spans="1:18" x14ac:dyDescent="0.25">
      <c r="C315" t="s">
        <v>324</v>
      </c>
      <c r="D315" t="s">
        <v>13</v>
      </c>
      <c r="E315">
        <v>15</v>
      </c>
      <c r="F315">
        <v>414</v>
      </c>
      <c r="G315" s="16">
        <v>0.36930000000000002</v>
      </c>
      <c r="H315">
        <v>0</v>
      </c>
      <c r="I315" s="16">
        <v>0</v>
      </c>
      <c r="J315">
        <v>96</v>
      </c>
      <c r="K315" s="16">
        <v>0.20039999999999999</v>
      </c>
    </row>
    <row r="316" spans="1:18" x14ac:dyDescent="0.25">
      <c r="C316" t="s">
        <v>262</v>
      </c>
      <c r="D316" t="s">
        <v>759</v>
      </c>
      <c r="E316">
        <v>14</v>
      </c>
      <c r="F316">
        <v>720</v>
      </c>
      <c r="G316" s="16">
        <v>0.6754</v>
      </c>
      <c r="H316">
        <v>0</v>
      </c>
      <c r="I316" s="16">
        <v>0</v>
      </c>
      <c r="J316">
        <v>38</v>
      </c>
      <c r="K316" s="16">
        <v>8.6599999999999996E-2</v>
      </c>
    </row>
    <row r="317" spans="1:18" x14ac:dyDescent="0.25">
      <c r="C317" t="s">
        <v>244</v>
      </c>
      <c r="D317" t="s">
        <v>201</v>
      </c>
      <c r="E317">
        <v>15</v>
      </c>
      <c r="F317">
        <v>938</v>
      </c>
      <c r="G317" s="16">
        <v>0.90539999999999998</v>
      </c>
      <c r="H317">
        <v>0</v>
      </c>
      <c r="I317" s="16">
        <v>0</v>
      </c>
      <c r="J317">
        <v>0</v>
      </c>
      <c r="K317" s="16">
        <v>0</v>
      </c>
    </row>
    <row r="318" spans="1:18" x14ac:dyDescent="0.25">
      <c r="C318" t="s">
        <v>357</v>
      </c>
      <c r="D318" t="s">
        <v>201</v>
      </c>
      <c r="E318">
        <v>4</v>
      </c>
      <c r="F318">
        <v>241</v>
      </c>
      <c r="G318" s="16">
        <v>0.2225</v>
      </c>
      <c r="H318">
        <v>0</v>
      </c>
      <c r="I318" s="16">
        <v>0</v>
      </c>
      <c r="J318">
        <v>0</v>
      </c>
      <c r="K318" s="16">
        <v>0</v>
      </c>
    </row>
    <row r="319" spans="1:18" x14ac:dyDescent="0.25">
      <c r="C319" t="s">
        <v>96</v>
      </c>
      <c r="D319" t="s">
        <v>98</v>
      </c>
      <c r="E319">
        <v>15</v>
      </c>
      <c r="F319">
        <v>0</v>
      </c>
      <c r="G319" s="16">
        <v>0</v>
      </c>
      <c r="H319">
        <v>313</v>
      </c>
      <c r="I319" s="16">
        <v>0.29559999999999997</v>
      </c>
      <c r="J319">
        <v>189</v>
      </c>
      <c r="K319" s="16">
        <v>0.44369999999999998</v>
      </c>
    </row>
    <row r="320" spans="1:18" x14ac:dyDescent="0.25">
      <c r="C320" t="s">
        <v>382</v>
      </c>
      <c r="D320" t="s">
        <v>2</v>
      </c>
      <c r="E320">
        <v>11</v>
      </c>
      <c r="F320">
        <v>259</v>
      </c>
      <c r="G320" s="16">
        <v>0.24979999999999999</v>
      </c>
      <c r="H320">
        <v>0</v>
      </c>
      <c r="I320" s="16">
        <v>0</v>
      </c>
      <c r="J320">
        <v>58</v>
      </c>
      <c r="K320" s="16">
        <v>0.1255</v>
      </c>
    </row>
    <row r="321" spans="3:11" x14ac:dyDescent="0.25">
      <c r="C321" t="s">
        <v>745</v>
      </c>
      <c r="D321" t="s">
        <v>70</v>
      </c>
      <c r="E321">
        <v>8</v>
      </c>
      <c r="F321">
        <v>0</v>
      </c>
      <c r="G321" s="16">
        <v>0</v>
      </c>
      <c r="H321">
        <v>203</v>
      </c>
      <c r="I321" s="16">
        <v>0.18190000000000001</v>
      </c>
      <c r="J321">
        <v>2</v>
      </c>
      <c r="K321" s="16">
        <v>4.3E-3</v>
      </c>
    </row>
    <row r="322" spans="3:11" x14ac:dyDescent="0.25">
      <c r="C322" t="s">
        <v>745</v>
      </c>
      <c r="D322" t="s">
        <v>70</v>
      </c>
      <c r="E322">
        <v>5</v>
      </c>
      <c r="F322">
        <v>0</v>
      </c>
      <c r="G322" s="16">
        <v>0</v>
      </c>
      <c r="H322">
        <v>103</v>
      </c>
      <c r="I322" s="16">
        <v>9.1600000000000001E-2</v>
      </c>
      <c r="J322">
        <v>0</v>
      </c>
      <c r="K322" s="16">
        <v>0</v>
      </c>
    </row>
    <row r="323" spans="3:11" x14ac:dyDescent="0.25">
      <c r="C323" t="s">
        <v>193</v>
      </c>
      <c r="D323" t="s">
        <v>13</v>
      </c>
      <c r="E323">
        <v>15</v>
      </c>
      <c r="F323">
        <v>169</v>
      </c>
      <c r="G323" s="16">
        <v>0.15279999999999999</v>
      </c>
      <c r="H323">
        <v>0</v>
      </c>
      <c r="I323" s="16">
        <v>0</v>
      </c>
      <c r="J323">
        <v>42</v>
      </c>
      <c r="K323" s="16">
        <v>9.5000000000000001E-2</v>
      </c>
    </row>
    <row r="324" spans="3:11" x14ac:dyDescent="0.25">
      <c r="C324" t="s">
        <v>390</v>
      </c>
      <c r="D324" t="s">
        <v>545</v>
      </c>
      <c r="E324">
        <v>16</v>
      </c>
      <c r="F324">
        <v>1075</v>
      </c>
      <c r="G324" s="16">
        <v>0.98170000000000002</v>
      </c>
      <c r="H324">
        <v>0</v>
      </c>
      <c r="I324" s="16">
        <v>0</v>
      </c>
      <c r="J324">
        <v>62</v>
      </c>
      <c r="K324" s="16">
        <v>0.126</v>
      </c>
    </row>
    <row r="325" spans="3:11" x14ac:dyDescent="0.25">
      <c r="C325" t="s">
        <v>174</v>
      </c>
      <c r="D325" t="s">
        <v>545</v>
      </c>
      <c r="E325">
        <v>15</v>
      </c>
      <c r="F325">
        <v>790</v>
      </c>
      <c r="G325" s="16">
        <v>0.76919999999999999</v>
      </c>
      <c r="H325">
        <v>0</v>
      </c>
      <c r="I325" s="16">
        <v>0</v>
      </c>
      <c r="J325">
        <v>81</v>
      </c>
      <c r="K325" s="16">
        <v>0.17530000000000001</v>
      </c>
    </row>
    <row r="326" spans="3:11" x14ac:dyDescent="0.25">
      <c r="C326" t="s">
        <v>294</v>
      </c>
      <c r="D326" t="s">
        <v>545</v>
      </c>
      <c r="E326">
        <v>16</v>
      </c>
      <c r="F326">
        <v>1018</v>
      </c>
      <c r="G326" s="16">
        <v>0.95589999999999997</v>
      </c>
      <c r="H326">
        <v>0</v>
      </c>
      <c r="I326" s="16">
        <v>0</v>
      </c>
      <c r="J326">
        <v>68</v>
      </c>
      <c r="K326" s="16">
        <v>0.16109999999999999</v>
      </c>
    </row>
  </sheetData>
  <sortState ref="AF1:AF326">
    <sortCondition descending="1" sortBy="cellColor" ref="AF1:AF326" dxfId="4"/>
  </sortState>
  <conditionalFormatting sqref="M1:M1048576">
    <cfRule type="duplicateValues" dxfId="3" priority="4"/>
  </conditionalFormatting>
  <conditionalFormatting sqref="C1:C1048576">
    <cfRule type="duplicateValues" dxfId="2" priority="3"/>
  </conditionalFormatting>
  <conditionalFormatting sqref="AF1:AF1048576">
    <cfRule type="duplicateValues" dxfId="1" priority="2"/>
  </conditionalFormatting>
  <conditionalFormatting sqref="AF1:AF1048576 M1:M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6"/>
  <sheetViews>
    <sheetView zoomScale="70" zoomScaleNormal="70" workbookViewId="0">
      <selection activeCell="A3" sqref="A3"/>
    </sheetView>
  </sheetViews>
  <sheetFormatPr defaultRowHeight="15" x14ac:dyDescent="0.25"/>
  <cols>
    <col min="1" max="1" width="22.28515625" bestFit="1" customWidth="1"/>
    <col min="2" max="2" width="4.42578125" bestFit="1" customWidth="1"/>
    <col min="3" max="3" width="9.42578125" bestFit="1" customWidth="1"/>
    <col min="4" max="4" width="8.42578125" bestFit="1" customWidth="1"/>
  </cols>
  <sheetData>
    <row r="1" spans="1:32" s="2" customFormat="1" x14ac:dyDescent="0.25">
      <c r="C1" s="1"/>
      <c r="D1" s="1"/>
      <c r="E1" s="22"/>
      <c r="F1" s="28">
        <v>2014</v>
      </c>
      <c r="G1" s="28"/>
      <c r="H1" s="28"/>
      <c r="I1" s="28"/>
      <c r="J1" s="28"/>
      <c r="K1" s="28"/>
      <c r="M1" s="28">
        <v>2015</v>
      </c>
      <c r="N1" s="28"/>
      <c r="O1" s="28"/>
      <c r="P1" s="28"/>
      <c r="Q1" s="28"/>
      <c r="R1" s="28"/>
      <c r="T1" s="28">
        <v>2016</v>
      </c>
      <c r="U1" s="28"/>
      <c r="V1" s="28"/>
      <c r="W1" s="28"/>
      <c r="X1" s="28"/>
      <c r="Y1" s="28"/>
      <c r="AA1" s="28">
        <v>2017</v>
      </c>
      <c r="AB1" s="28"/>
      <c r="AC1" s="28"/>
      <c r="AD1" s="28"/>
      <c r="AE1" s="28"/>
      <c r="AF1" s="28"/>
    </row>
    <row r="2" spans="1:32" x14ac:dyDescent="0.25">
      <c r="A2" s="23" t="s">
        <v>817</v>
      </c>
      <c r="B2" s="14" t="s">
        <v>463</v>
      </c>
      <c r="C2" s="23" t="s">
        <v>530</v>
      </c>
      <c r="D2" s="23" t="s">
        <v>456</v>
      </c>
      <c r="E2" s="19"/>
      <c r="F2" s="2" t="s">
        <v>531</v>
      </c>
      <c r="G2" s="2" t="s">
        <v>811</v>
      </c>
      <c r="H2" s="2" t="s">
        <v>812</v>
      </c>
      <c r="I2" s="2" t="s">
        <v>813</v>
      </c>
      <c r="J2" s="2" t="s">
        <v>532</v>
      </c>
      <c r="K2" s="2" t="s">
        <v>533</v>
      </c>
      <c r="M2" s="2" t="s">
        <v>531</v>
      </c>
      <c r="N2" s="2" t="s">
        <v>811</v>
      </c>
      <c r="O2" s="2" t="s">
        <v>812</v>
      </c>
      <c r="P2" s="2" t="s">
        <v>813</v>
      </c>
      <c r="Q2" s="2" t="s">
        <v>532</v>
      </c>
      <c r="R2" s="2" t="s">
        <v>533</v>
      </c>
      <c r="T2" s="2" t="s">
        <v>531</v>
      </c>
      <c r="U2" s="2" t="s">
        <v>811</v>
      </c>
      <c r="V2" s="2" t="s">
        <v>812</v>
      </c>
      <c r="W2" s="2" t="s">
        <v>813</v>
      </c>
      <c r="X2" s="2" t="s">
        <v>532</v>
      </c>
      <c r="Y2" s="2" t="s">
        <v>533</v>
      </c>
      <c r="AA2" s="2" t="s">
        <v>531</v>
      </c>
      <c r="AB2" s="2" t="s">
        <v>811</v>
      </c>
      <c r="AC2" s="2" t="s">
        <v>812</v>
      </c>
      <c r="AD2" s="2" t="s">
        <v>813</v>
      </c>
      <c r="AE2" s="2" t="s">
        <v>532</v>
      </c>
      <c r="AF2" s="2" t="s">
        <v>533</v>
      </c>
    </row>
    <row r="3" spans="1:32" x14ac:dyDescent="0.25">
      <c r="A3" t="s">
        <v>270</v>
      </c>
      <c r="B3" t="s">
        <v>13</v>
      </c>
      <c r="C3" s="5">
        <v>2.5932274537008553</v>
      </c>
      <c r="D3" s="5">
        <v>0.64830686342521382</v>
      </c>
      <c r="J3">
        <f>IFERROR(G3+H3+I3,"")</f>
        <v>0</v>
      </c>
      <c r="K3" t="str">
        <f>IFERROR(J3/F3,"")</f>
        <v/>
      </c>
      <c r="Q3">
        <f>IFERROR(N3+O3+P3,"")</f>
        <v>0</v>
      </c>
      <c r="R3" t="str">
        <f>IFERROR(Q3/M3,"")</f>
        <v/>
      </c>
      <c r="X3">
        <f>IFERROR(U3+V3+W3,"")</f>
        <v>0</v>
      </c>
      <c r="Y3" t="str">
        <f>IFERROR(X3/T3,"")</f>
        <v/>
      </c>
      <c r="AE3">
        <f>IFERROR(AB3+AC3+AD3,"")</f>
        <v>0</v>
      </c>
      <c r="AF3" t="str">
        <f>IFERROR(AE3/AA3,"")</f>
        <v/>
      </c>
    </row>
    <row r="4" spans="1:32" x14ac:dyDescent="0.25">
      <c r="A4" t="s">
        <v>301</v>
      </c>
      <c r="B4" t="s">
        <v>55</v>
      </c>
      <c r="C4" s="5">
        <v>-3.2568343082038007</v>
      </c>
      <c r="D4" s="5">
        <v>-0.81420857705095018</v>
      </c>
      <c r="J4">
        <f t="shared" ref="J4:J67" si="0">IFERROR(G4+H4+I4,"")</f>
        <v>0</v>
      </c>
      <c r="K4" t="str">
        <f t="shared" ref="K4:K67" si="1">IFERROR(J4/F4,"")</f>
        <v/>
      </c>
      <c r="M4">
        <v>7</v>
      </c>
      <c r="N4">
        <v>257</v>
      </c>
      <c r="O4">
        <v>0</v>
      </c>
      <c r="P4">
        <v>0</v>
      </c>
      <c r="Q4">
        <f t="shared" ref="Q4:Q67" si="2">IFERROR(N4+O4+P4,"")</f>
        <v>257</v>
      </c>
      <c r="R4">
        <f t="shared" ref="R4:R67" si="3">IFERROR(Q4/M4,"")</f>
        <v>36.714285714285715</v>
      </c>
      <c r="T4">
        <v>1</v>
      </c>
      <c r="U4">
        <v>2</v>
      </c>
      <c r="V4">
        <v>0</v>
      </c>
      <c r="W4">
        <v>0</v>
      </c>
      <c r="X4">
        <f t="shared" ref="X4:X67" si="4">IFERROR(U4+V4+W4,"")</f>
        <v>2</v>
      </c>
      <c r="Y4">
        <f t="shared" ref="Y4:Y67" si="5">IFERROR(X4/T4,"")</f>
        <v>2</v>
      </c>
      <c r="AA4">
        <v>3</v>
      </c>
      <c r="AB4">
        <v>26</v>
      </c>
      <c r="AC4">
        <v>0</v>
      </c>
      <c r="AD4">
        <v>0</v>
      </c>
      <c r="AE4">
        <f t="shared" ref="AE4:AE67" si="6">IFERROR(AB4+AC4+AD4,"")</f>
        <v>26</v>
      </c>
      <c r="AF4">
        <f t="shared" ref="AF4:AF67" si="7">IFERROR(AE4/AA4,"")</f>
        <v>8.6666666666666661</v>
      </c>
    </row>
    <row r="5" spans="1:32" x14ac:dyDescent="0.25">
      <c r="A5" t="s">
        <v>131</v>
      </c>
      <c r="B5" t="s">
        <v>70</v>
      </c>
      <c r="C5" s="5">
        <v>2.6332319355500546</v>
      </c>
      <c r="D5" s="5">
        <v>0.43887198925834242</v>
      </c>
      <c r="F5">
        <v>16</v>
      </c>
      <c r="G5">
        <v>0</v>
      </c>
      <c r="H5">
        <v>648</v>
      </c>
      <c r="I5">
        <v>74</v>
      </c>
      <c r="J5">
        <f t="shared" si="0"/>
        <v>722</v>
      </c>
      <c r="K5">
        <f t="shared" si="1"/>
        <v>45.125</v>
      </c>
      <c r="M5">
        <v>16</v>
      </c>
      <c r="N5">
        <v>0</v>
      </c>
      <c r="O5">
        <v>915</v>
      </c>
      <c r="P5">
        <v>76</v>
      </c>
      <c r="Q5">
        <f t="shared" si="2"/>
        <v>991</v>
      </c>
      <c r="R5">
        <f t="shared" si="3"/>
        <v>61.9375</v>
      </c>
      <c r="T5">
        <v>16</v>
      </c>
      <c r="U5">
        <v>0</v>
      </c>
      <c r="V5">
        <v>829</v>
      </c>
      <c r="W5">
        <v>63</v>
      </c>
      <c r="X5">
        <f t="shared" si="4"/>
        <v>892</v>
      </c>
      <c r="Y5">
        <f t="shared" si="5"/>
        <v>55.75</v>
      </c>
      <c r="AA5">
        <v>14</v>
      </c>
      <c r="AB5">
        <v>0</v>
      </c>
      <c r="AC5">
        <v>790</v>
      </c>
      <c r="AD5">
        <v>72</v>
      </c>
      <c r="AE5">
        <f t="shared" si="6"/>
        <v>862</v>
      </c>
      <c r="AF5">
        <f t="shared" si="7"/>
        <v>61.571428571428569</v>
      </c>
    </row>
    <row r="6" spans="1:32" x14ac:dyDescent="0.25">
      <c r="A6" t="s">
        <v>279</v>
      </c>
      <c r="B6" t="s">
        <v>98</v>
      </c>
      <c r="C6" s="5">
        <v>-0.31078339716948294</v>
      </c>
      <c r="D6" s="5">
        <v>-0.15539169858474147</v>
      </c>
      <c r="F6">
        <v>16</v>
      </c>
      <c r="G6">
        <v>0</v>
      </c>
      <c r="H6">
        <v>468</v>
      </c>
      <c r="I6">
        <v>114</v>
      </c>
      <c r="J6">
        <f t="shared" si="0"/>
        <v>582</v>
      </c>
      <c r="K6">
        <f t="shared" si="1"/>
        <v>36.375</v>
      </c>
      <c r="M6">
        <v>14</v>
      </c>
      <c r="N6">
        <v>0</v>
      </c>
      <c r="O6">
        <v>793</v>
      </c>
      <c r="P6">
        <v>62</v>
      </c>
      <c r="Q6">
        <f t="shared" si="2"/>
        <v>855</v>
      </c>
      <c r="R6">
        <f t="shared" si="3"/>
        <v>61.071428571428569</v>
      </c>
      <c r="T6">
        <v>7</v>
      </c>
      <c r="U6">
        <v>0</v>
      </c>
      <c r="V6">
        <v>222</v>
      </c>
      <c r="W6">
        <v>25</v>
      </c>
      <c r="X6">
        <f t="shared" si="4"/>
        <v>247</v>
      </c>
      <c r="Y6">
        <f t="shared" si="5"/>
        <v>35.285714285714285</v>
      </c>
      <c r="AA6">
        <v>7</v>
      </c>
      <c r="AB6">
        <v>0</v>
      </c>
      <c r="AC6">
        <v>157</v>
      </c>
      <c r="AD6">
        <v>1</v>
      </c>
      <c r="AE6">
        <f t="shared" si="6"/>
        <v>158</v>
      </c>
      <c r="AF6">
        <f t="shared" si="7"/>
        <v>22.571428571428573</v>
      </c>
    </row>
    <row r="7" spans="1:32" x14ac:dyDescent="0.25">
      <c r="A7" t="s">
        <v>218</v>
      </c>
      <c r="B7" t="s">
        <v>23</v>
      </c>
      <c r="C7" s="5">
        <v>1.7546445154924415</v>
      </c>
      <c r="D7" s="5">
        <v>0.58488150516414716</v>
      </c>
      <c r="J7">
        <f t="shared" si="0"/>
        <v>0</v>
      </c>
      <c r="K7" t="str">
        <f t="shared" si="1"/>
        <v/>
      </c>
      <c r="Q7">
        <f t="shared" si="2"/>
        <v>0</v>
      </c>
      <c r="R7" t="str">
        <f t="shared" si="3"/>
        <v/>
      </c>
      <c r="X7">
        <f t="shared" si="4"/>
        <v>0</v>
      </c>
      <c r="Y7" t="str">
        <f t="shared" si="5"/>
        <v/>
      </c>
      <c r="AE7">
        <f t="shared" si="6"/>
        <v>0</v>
      </c>
      <c r="AF7" t="str">
        <f t="shared" si="7"/>
        <v/>
      </c>
    </row>
    <row r="8" spans="1:32" x14ac:dyDescent="0.25">
      <c r="A8" t="s">
        <v>127</v>
      </c>
      <c r="B8" t="s">
        <v>7</v>
      </c>
      <c r="C8" s="5">
        <v>-2.2912893601071107</v>
      </c>
      <c r="D8" s="5">
        <v>-0.38188156001785178</v>
      </c>
      <c r="F8">
        <v>5</v>
      </c>
      <c r="G8">
        <v>0</v>
      </c>
      <c r="H8">
        <v>1</v>
      </c>
      <c r="I8">
        <v>63</v>
      </c>
      <c r="J8">
        <f t="shared" si="0"/>
        <v>64</v>
      </c>
      <c r="K8">
        <f t="shared" si="1"/>
        <v>12.8</v>
      </c>
      <c r="Q8">
        <f t="shared" si="2"/>
        <v>0</v>
      </c>
      <c r="R8" t="str">
        <f t="shared" si="3"/>
        <v/>
      </c>
      <c r="X8">
        <f t="shared" si="4"/>
        <v>0</v>
      </c>
      <c r="Y8" t="str">
        <f t="shared" si="5"/>
        <v/>
      </c>
      <c r="AE8">
        <f t="shared" si="6"/>
        <v>0</v>
      </c>
      <c r="AF8" t="str">
        <f t="shared" si="7"/>
        <v/>
      </c>
    </row>
    <row r="9" spans="1:32" x14ac:dyDescent="0.25">
      <c r="A9" t="s">
        <v>435</v>
      </c>
      <c r="B9" t="s">
        <v>2</v>
      </c>
      <c r="C9" s="5">
        <v>2.9623677612306785</v>
      </c>
      <c r="D9" s="5">
        <v>0.49372796020511306</v>
      </c>
      <c r="F9">
        <v>12</v>
      </c>
      <c r="G9">
        <v>216</v>
      </c>
      <c r="H9">
        <v>0</v>
      </c>
      <c r="I9">
        <v>98</v>
      </c>
      <c r="J9">
        <f t="shared" si="0"/>
        <v>314</v>
      </c>
      <c r="K9">
        <f t="shared" si="1"/>
        <v>26.166666666666668</v>
      </c>
      <c r="M9">
        <v>14</v>
      </c>
      <c r="N9">
        <v>655</v>
      </c>
      <c r="O9">
        <v>0</v>
      </c>
      <c r="P9">
        <v>28</v>
      </c>
      <c r="Q9">
        <f t="shared" si="2"/>
        <v>683</v>
      </c>
      <c r="R9">
        <f t="shared" si="3"/>
        <v>48.785714285714285</v>
      </c>
      <c r="T9">
        <v>16</v>
      </c>
      <c r="U9">
        <v>467</v>
      </c>
      <c r="V9">
        <v>0</v>
      </c>
      <c r="W9">
        <v>153</v>
      </c>
      <c r="X9">
        <f t="shared" si="4"/>
        <v>620</v>
      </c>
      <c r="Y9">
        <f t="shared" si="5"/>
        <v>38.75</v>
      </c>
      <c r="AA9">
        <v>13</v>
      </c>
      <c r="AB9">
        <v>536</v>
      </c>
      <c r="AC9">
        <v>0</v>
      </c>
      <c r="AD9">
        <v>56</v>
      </c>
      <c r="AE9">
        <f t="shared" si="6"/>
        <v>592</v>
      </c>
      <c r="AF9">
        <f t="shared" si="7"/>
        <v>45.53846153846154</v>
      </c>
    </row>
    <row r="10" spans="1:32" x14ac:dyDescent="0.25">
      <c r="A10" t="s">
        <v>46</v>
      </c>
      <c r="B10" t="s">
        <v>16</v>
      </c>
      <c r="C10" s="5">
        <v>-0.29807377931303336</v>
      </c>
      <c r="D10" s="5">
        <v>-4.9678963218838891E-2</v>
      </c>
      <c r="F10">
        <v>16</v>
      </c>
      <c r="G10">
        <v>335</v>
      </c>
      <c r="H10">
        <v>0</v>
      </c>
      <c r="I10">
        <v>206</v>
      </c>
      <c r="J10">
        <f t="shared" si="0"/>
        <v>541</v>
      </c>
      <c r="K10">
        <f t="shared" si="1"/>
        <v>33.8125</v>
      </c>
      <c r="M10">
        <v>15</v>
      </c>
      <c r="N10">
        <v>368</v>
      </c>
      <c r="O10">
        <v>0</v>
      </c>
      <c r="P10">
        <v>178</v>
      </c>
      <c r="Q10">
        <f t="shared" si="2"/>
        <v>546</v>
      </c>
      <c r="R10">
        <f t="shared" si="3"/>
        <v>36.4</v>
      </c>
      <c r="T10">
        <v>14</v>
      </c>
      <c r="U10">
        <v>237</v>
      </c>
      <c r="V10">
        <v>0</v>
      </c>
      <c r="W10">
        <v>166</v>
      </c>
      <c r="X10">
        <f t="shared" si="4"/>
        <v>403</v>
      </c>
      <c r="Y10">
        <f t="shared" si="5"/>
        <v>28.785714285714285</v>
      </c>
      <c r="AA10">
        <v>11</v>
      </c>
      <c r="AB10">
        <v>156</v>
      </c>
      <c r="AC10">
        <v>0</v>
      </c>
      <c r="AD10">
        <v>198</v>
      </c>
      <c r="AE10">
        <f t="shared" si="6"/>
        <v>354</v>
      </c>
      <c r="AF10">
        <f t="shared" si="7"/>
        <v>32.18181818181818</v>
      </c>
    </row>
    <row r="11" spans="1:32" x14ac:dyDescent="0.25">
      <c r="A11" t="s">
        <v>221</v>
      </c>
      <c r="B11" t="s">
        <v>2</v>
      </c>
      <c r="C11" s="5">
        <v>-0.40643754499378587</v>
      </c>
      <c r="D11" s="5">
        <v>-6.773959083229765E-2</v>
      </c>
      <c r="F11">
        <v>16</v>
      </c>
      <c r="G11">
        <v>788</v>
      </c>
      <c r="H11">
        <v>0</v>
      </c>
      <c r="I11">
        <v>2</v>
      </c>
      <c r="J11">
        <f t="shared" si="0"/>
        <v>790</v>
      </c>
      <c r="K11">
        <f t="shared" si="1"/>
        <v>49.375</v>
      </c>
      <c r="M11">
        <v>15</v>
      </c>
      <c r="N11">
        <v>865</v>
      </c>
      <c r="O11">
        <v>0</v>
      </c>
      <c r="P11">
        <v>4</v>
      </c>
      <c r="Q11">
        <f t="shared" si="2"/>
        <v>869</v>
      </c>
      <c r="R11">
        <f t="shared" si="3"/>
        <v>57.93333333333333</v>
      </c>
      <c r="T11">
        <v>11</v>
      </c>
      <c r="U11">
        <v>637</v>
      </c>
      <c r="V11">
        <v>0</v>
      </c>
      <c r="W11">
        <v>1</v>
      </c>
      <c r="X11">
        <f t="shared" si="4"/>
        <v>638</v>
      </c>
      <c r="Y11">
        <f t="shared" si="5"/>
        <v>58</v>
      </c>
      <c r="AA11">
        <v>10</v>
      </c>
      <c r="AB11">
        <v>537</v>
      </c>
      <c r="AC11">
        <v>0</v>
      </c>
      <c r="AD11">
        <v>1</v>
      </c>
      <c r="AE11">
        <f t="shared" si="6"/>
        <v>538</v>
      </c>
      <c r="AF11">
        <f t="shared" si="7"/>
        <v>53.8</v>
      </c>
    </row>
    <row r="12" spans="1:32" x14ac:dyDescent="0.25">
      <c r="A12" t="s">
        <v>359</v>
      </c>
      <c r="B12" t="s">
        <v>2</v>
      </c>
      <c r="C12" s="5">
        <v>5.4016249284459832</v>
      </c>
      <c r="D12" s="5">
        <v>1.0803249856891965</v>
      </c>
      <c r="F12">
        <v>10</v>
      </c>
      <c r="G12">
        <v>516</v>
      </c>
      <c r="H12">
        <v>0</v>
      </c>
      <c r="I12">
        <v>3</v>
      </c>
      <c r="J12">
        <f t="shared" si="0"/>
        <v>519</v>
      </c>
      <c r="K12">
        <f t="shared" si="1"/>
        <v>51.9</v>
      </c>
      <c r="M12">
        <v>16</v>
      </c>
      <c r="N12">
        <v>983</v>
      </c>
      <c r="O12">
        <v>0</v>
      </c>
      <c r="P12">
        <v>4</v>
      </c>
      <c r="Q12">
        <f t="shared" si="2"/>
        <v>987</v>
      </c>
      <c r="R12">
        <f t="shared" si="3"/>
        <v>61.6875</v>
      </c>
      <c r="T12">
        <v>16</v>
      </c>
      <c r="U12">
        <v>1048</v>
      </c>
      <c r="V12">
        <v>0</v>
      </c>
      <c r="W12">
        <v>2</v>
      </c>
      <c r="X12">
        <f t="shared" si="4"/>
        <v>1050</v>
      </c>
      <c r="Y12">
        <f t="shared" si="5"/>
        <v>65.625</v>
      </c>
      <c r="AA12">
        <v>1</v>
      </c>
      <c r="AB12">
        <v>3</v>
      </c>
      <c r="AC12">
        <v>0</v>
      </c>
      <c r="AD12">
        <v>0</v>
      </c>
      <c r="AE12">
        <f t="shared" si="6"/>
        <v>3</v>
      </c>
      <c r="AF12">
        <f t="shared" si="7"/>
        <v>3</v>
      </c>
    </row>
    <row r="13" spans="1:32" x14ac:dyDescent="0.25">
      <c r="A13" t="s">
        <v>197</v>
      </c>
      <c r="B13" t="s">
        <v>10</v>
      </c>
      <c r="C13" s="5">
        <v>1.7445697004943919</v>
      </c>
      <c r="D13" s="5">
        <v>0.29076161674906531</v>
      </c>
      <c r="F13">
        <v>14</v>
      </c>
      <c r="G13">
        <v>0</v>
      </c>
      <c r="H13">
        <v>223</v>
      </c>
      <c r="I13">
        <v>184</v>
      </c>
      <c r="J13">
        <f t="shared" si="0"/>
        <v>407</v>
      </c>
      <c r="K13">
        <f t="shared" si="1"/>
        <v>29.071428571428573</v>
      </c>
      <c r="M13">
        <v>16</v>
      </c>
      <c r="N13">
        <v>0</v>
      </c>
      <c r="O13">
        <v>724</v>
      </c>
      <c r="P13">
        <v>163</v>
      </c>
      <c r="Q13">
        <f t="shared" si="2"/>
        <v>887</v>
      </c>
      <c r="R13">
        <f t="shared" si="3"/>
        <v>55.4375</v>
      </c>
      <c r="T13">
        <v>15</v>
      </c>
      <c r="U13">
        <v>0</v>
      </c>
      <c r="V13">
        <v>814</v>
      </c>
      <c r="W13">
        <v>65</v>
      </c>
      <c r="X13">
        <f t="shared" si="4"/>
        <v>879</v>
      </c>
      <c r="Y13">
        <f t="shared" si="5"/>
        <v>58.6</v>
      </c>
      <c r="AA13">
        <v>16</v>
      </c>
      <c r="AB13">
        <v>0</v>
      </c>
      <c r="AC13">
        <v>939</v>
      </c>
      <c r="AD13">
        <v>75</v>
      </c>
      <c r="AE13">
        <f t="shared" si="6"/>
        <v>1014</v>
      </c>
      <c r="AF13">
        <f t="shared" si="7"/>
        <v>63.375</v>
      </c>
    </row>
    <row r="14" spans="1:32" x14ac:dyDescent="0.25">
      <c r="A14" t="s">
        <v>431</v>
      </c>
      <c r="B14" t="s">
        <v>16</v>
      </c>
      <c r="C14" s="5">
        <v>4.6291747115575399</v>
      </c>
      <c r="D14" s="5">
        <v>0.92583494231150798</v>
      </c>
      <c r="F14">
        <v>16</v>
      </c>
      <c r="G14">
        <v>519</v>
      </c>
      <c r="H14">
        <v>0</v>
      </c>
      <c r="I14">
        <v>10</v>
      </c>
      <c r="J14">
        <f t="shared" si="0"/>
        <v>529</v>
      </c>
      <c r="K14">
        <f t="shared" si="1"/>
        <v>33.0625</v>
      </c>
      <c r="M14">
        <v>16</v>
      </c>
      <c r="N14">
        <v>157</v>
      </c>
      <c r="O14">
        <v>1</v>
      </c>
      <c r="P14">
        <v>190</v>
      </c>
      <c r="Q14">
        <f t="shared" si="2"/>
        <v>348</v>
      </c>
      <c r="R14">
        <f t="shared" si="3"/>
        <v>21.75</v>
      </c>
      <c r="T14">
        <v>1</v>
      </c>
      <c r="U14">
        <v>27</v>
      </c>
      <c r="V14">
        <v>0</v>
      </c>
      <c r="W14">
        <v>0</v>
      </c>
      <c r="X14">
        <f t="shared" si="4"/>
        <v>27</v>
      </c>
      <c r="Y14">
        <f t="shared" si="5"/>
        <v>27</v>
      </c>
      <c r="AA14">
        <v>8</v>
      </c>
      <c r="AB14">
        <v>13</v>
      </c>
      <c r="AC14">
        <v>0</v>
      </c>
      <c r="AD14">
        <v>112</v>
      </c>
      <c r="AE14">
        <f t="shared" si="6"/>
        <v>125</v>
      </c>
      <c r="AF14">
        <f t="shared" si="7"/>
        <v>15.625</v>
      </c>
    </row>
    <row r="15" spans="1:32" x14ac:dyDescent="0.25">
      <c r="A15" t="s">
        <v>27</v>
      </c>
      <c r="B15" t="s">
        <v>23</v>
      </c>
      <c r="C15" s="5">
        <v>2.0774499761087597</v>
      </c>
      <c r="D15" s="5">
        <v>0.34624166268479328</v>
      </c>
      <c r="F15">
        <v>12</v>
      </c>
      <c r="G15">
        <v>0</v>
      </c>
      <c r="H15">
        <v>776</v>
      </c>
      <c r="I15">
        <v>70</v>
      </c>
      <c r="J15">
        <f t="shared" si="0"/>
        <v>846</v>
      </c>
      <c r="K15">
        <f t="shared" si="1"/>
        <v>70.5</v>
      </c>
      <c r="M15">
        <v>14</v>
      </c>
      <c r="N15">
        <v>0</v>
      </c>
      <c r="O15">
        <v>827</v>
      </c>
      <c r="P15">
        <v>51</v>
      </c>
      <c r="Q15">
        <f t="shared" si="2"/>
        <v>878</v>
      </c>
      <c r="R15">
        <f t="shared" si="3"/>
        <v>62.714285714285715</v>
      </c>
      <c r="T15">
        <v>16</v>
      </c>
      <c r="U15">
        <v>0</v>
      </c>
      <c r="V15">
        <v>1025</v>
      </c>
      <c r="W15">
        <v>70</v>
      </c>
      <c r="X15">
        <f t="shared" si="4"/>
        <v>1095</v>
      </c>
      <c r="Y15">
        <f t="shared" si="5"/>
        <v>68.4375</v>
      </c>
      <c r="AA15">
        <v>16</v>
      </c>
      <c r="AB15">
        <v>0</v>
      </c>
      <c r="AC15">
        <v>923</v>
      </c>
      <c r="AD15">
        <v>61</v>
      </c>
      <c r="AE15">
        <f t="shared" si="6"/>
        <v>984</v>
      </c>
      <c r="AF15">
        <f t="shared" si="7"/>
        <v>61.5</v>
      </c>
    </row>
    <row r="16" spans="1:32" x14ac:dyDescent="0.25">
      <c r="A16" t="s">
        <v>122</v>
      </c>
      <c r="B16" t="s">
        <v>2</v>
      </c>
      <c r="C16" s="5">
        <v>-4.8528975330236299E-2</v>
      </c>
      <c r="D16" s="5">
        <v>-2.4264487665118149E-2</v>
      </c>
      <c r="F16">
        <v>4</v>
      </c>
      <c r="G16">
        <v>3</v>
      </c>
      <c r="H16">
        <v>0</v>
      </c>
      <c r="I16">
        <v>56</v>
      </c>
      <c r="J16">
        <f t="shared" si="0"/>
        <v>59</v>
      </c>
      <c r="K16">
        <f t="shared" si="1"/>
        <v>14.75</v>
      </c>
      <c r="Q16">
        <f t="shared" si="2"/>
        <v>0</v>
      </c>
      <c r="R16" t="str">
        <f t="shared" si="3"/>
        <v/>
      </c>
      <c r="X16">
        <f t="shared" si="4"/>
        <v>0</v>
      </c>
      <c r="Y16" t="str">
        <f t="shared" si="5"/>
        <v/>
      </c>
      <c r="AE16">
        <f t="shared" si="6"/>
        <v>0</v>
      </c>
      <c r="AF16" t="str">
        <f t="shared" si="7"/>
        <v/>
      </c>
    </row>
    <row r="17" spans="1:32" x14ac:dyDescent="0.25">
      <c r="A17" t="s">
        <v>215</v>
      </c>
      <c r="B17" t="s">
        <v>23</v>
      </c>
      <c r="C17" s="5">
        <v>0.20757958622350642</v>
      </c>
      <c r="D17" s="5">
        <v>3.4596597703917736E-2</v>
      </c>
      <c r="F17">
        <v>16</v>
      </c>
      <c r="G17">
        <v>0</v>
      </c>
      <c r="H17">
        <v>529</v>
      </c>
      <c r="I17">
        <v>139</v>
      </c>
      <c r="J17">
        <f t="shared" si="0"/>
        <v>668</v>
      </c>
      <c r="K17">
        <f t="shared" si="1"/>
        <v>41.75</v>
      </c>
      <c r="M17">
        <v>16</v>
      </c>
      <c r="N17">
        <v>0</v>
      </c>
      <c r="O17">
        <v>538</v>
      </c>
      <c r="P17">
        <v>118</v>
      </c>
      <c r="Q17">
        <f t="shared" si="2"/>
        <v>656</v>
      </c>
      <c r="R17">
        <f t="shared" si="3"/>
        <v>41</v>
      </c>
      <c r="T17">
        <v>16</v>
      </c>
      <c r="U17">
        <v>0</v>
      </c>
      <c r="V17">
        <v>581</v>
      </c>
      <c r="W17">
        <v>111</v>
      </c>
      <c r="X17">
        <f t="shared" si="4"/>
        <v>692</v>
      </c>
      <c r="Y17">
        <f t="shared" si="5"/>
        <v>43.25</v>
      </c>
      <c r="AA17">
        <v>12</v>
      </c>
      <c r="AB17">
        <v>0</v>
      </c>
      <c r="AC17">
        <v>545</v>
      </c>
      <c r="AD17">
        <v>32</v>
      </c>
      <c r="AE17">
        <f t="shared" si="6"/>
        <v>577</v>
      </c>
      <c r="AF17">
        <f t="shared" si="7"/>
        <v>48.083333333333336</v>
      </c>
    </row>
    <row r="18" spans="1:32" x14ac:dyDescent="0.25">
      <c r="A18" t="s">
        <v>240</v>
      </c>
      <c r="B18" t="s">
        <v>70</v>
      </c>
      <c r="C18" s="5">
        <v>-8.5780946028723157</v>
      </c>
      <c r="D18" s="5">
        <v>-1.4296824338120526</v>
      </c>
      <c r="F18">
        <v>7</v>
      </c>
      <c r="G18">
        <v>0</v>
      </c>
      <c r="H18">
        <v>82</v>
      </c>
      <c r="I18">
        <v>16</v>
      </c>
      <c r="J18">
        <f t="shared" si="0"/>
        <v>98</v>
      </c>
      <c r="K18">
        <f t="shared" si="1"/>
        <v>14</v>
      </c>
      <c r="Q18">
        <f t="shared" si="2"/>
        <v>0</v>
      </c>
      <c r="R18" t="str">
        <f t="shared" si="3"/>
        <v/>
      </c>
      <c r="T18">
        <v>11</v>
      </c>
      <c r="U18">
        <v>0</v>
      </c>
      <c r="V18">
        <v>127</v>
      </c>
      <c r="W18">
        <v>64</v>
      </c>
      <c r="X18">
        <f t="shared" si="4"/>
        <v>191</v>
      </c>
      <c r="Y18">
        <f t="shared" si="5"/>
        <v>17.363636363636363</v>
      </c>
      <c r="AA18">
        <v>4</v>
      </c>
      <c r="AB18">
        <v>0</v>
      </c>
      <c r="AC18">
        <v>5</v>
      </c>
      <c r="AD18">
        <v>60</v>
      </c>
      <c r="AE18">
        <f t="shared" si="6"/>
        <v>65</v>
      </c>
      <c r="AF18">
        <f t="shared" si="7"/>
        <v>16.25</v>
      </c>
    </row>
    <row r="19" spans="1:32" x14ac:dyDescent="0.25">
      <c r="A19" t="s">
        <v>154</v>
      </c>
      <c r="B19" t="s">
        <v>10</v>
      </c>
      <c r="C19" s="5">
        <v>2.2901953430394797</v>
      </c>
      <c r="D19" s="5">
        <v>0.38169922383991328</v>
      </c>
      <c r="F19">
        <v>14</v>
      </c>
      <c r="G19">
        <v>0</v>
      </c>
      <c r="H19">
        <v>16</v>
      </c>
      <c r="I19">
        <v>243</v>
      </c>
      <c r="J19">
        <f t="shared" si="0"/>
        <v>259</v>
      </c>
      <c r="K19">
        <f t="shared" si="1"/>
        <v>18.5</v>
      </c>
      <c r="M19">
        <v>12</v>
      </c>
      <c r="N19">
        <v>0</v>
      </c>
      <c r="O19">
        <v>140</v>
      </c>
      <c r="P19">
        <v>134</v>
      </c>
      <c r="Q19">
        <f t="shared" si="2"/>
        <v>274</v>
      </c>
      <c r="R19">
        <f t="shared" si="3"/>
        <v>22.833333333333332</v>
      </c>
      <c r="X19">
        <f t="shared" si="4"/>
        <v>0</v>
      </c>
      <c r="Y19" t="str">
        <f t="shared" si="5"/>
        <v/>
      </c>
      <c r="AA19">
        <v>2</v>
      </c>
      <c r="AB19">
        <v>0</v>
      </c>
      <c r="AC19">
        <v>41</v>
      </c>
      <c r="AD19">
        <v>23</v>
      </c>
      <c r="AE19">
        <f t="shared" si="6"/>
        <v>64</v>
      </c>
      <c r="AF19">
        <f t="shared" si="7"/>
        <v>32</v>
      </c>
    </row>
    <row r="20" spans="1:32" x14ac:dyDescent="0.25">
      <c r="A20" t="s">
        <v>14</v>
      </c>
      <c r="B20" t="s">
        <v>16</v>
      </c>
      <c r="C20" s="5">
        <v>-2.5735261432604797</v>
      </c>
      <c r="D20" s="5">
        <v>-0.42892102387674663</v>
      </c>
      <c r="F20">
        <v>4</v>
      </c>
      <c r="G20">
        <v>13</v>
      </c>
      <c r="H20">
        <v>0</v>
      </c>
      <c r="I20">
        <v>31</v>
      </c>
      <c r="J20">
        <f t="shared" si="0"/>
        <v>44</v>
      </c>
      <c r="K20">
        <f t="shared" si="1"/>
        <v>11</v>
      </c>
      <c r="M20">
        <v>14</v>
      </c>
      <c r="N20">
        <v>422</v>
      </c>
      <c r="O20">
        <v>0</v>
      </c>
      <c r="P20">
        <v>105</v>
      </c>
      <c r="Q20">
        <f t="shared" si="2"/>
        <v>527</v>
      </c>
      <c r="R20">
        <f t="shared" si="3"/>
        <v>37.642857142857146</v>
      </c>
      <c r="T20">
        <v>16</v>
      </c>
      <c r="U20">
        <v>9</v>
      </c>
      <c r="V20">
        <v>0</v>
      </c>
      <c r="W20">
        <v>231</v>
      </c>
      <c r="X20">
        <f t="shared" si="4"/>
        <v>240</v>
      </c>
      <c r="Y20">
        <f t="shared" si="5"/>
        <v>15</v>
      </c>
      <c r="AE20">
        <f t="shared" si="6"/>
        <v>0</v>
      </c>
      <c r="AF20" t="str">
        <f t="shared" si="7"/>
        <v/>
      </c>
    </row>
    <row r="21" spans="1:32" x14ac:dyDescent="0.25">
      <c r="A21" t="s">
        <v>353</v>
      </c>
      <c r="B21" t="s">
        <v>45</v>
      </c>
      <c r="C21" s="5">
        <v>-1.3835417450445657</v>
      </c>
      <c r="D21" s="5">
        <v>-0.46118058168152193</v>
      </c>
      <c r="J21">
        <f t="shared" si="0"/>
        <v>0</v>
      </c>
      <c r="K21" t="str">
        <f t="shared" si="1"/>
        <v/>
      </c>
      <c r="Q21">
        <f t="shared" si="2"/>
        <v>0</v>
      </c>
      <c r="R21" t="str">
        <f t="shared" si="3"/>
        <v/>
      </c>
      <c r="X21">
        <f t="shared" si="4"/>
        <v>0</v>
      </c>
      <c r="Y21" t="str">
        <f t="shared" si="5"/>
        <v/>
      </c>
      <c r="AE21">
        <f t="shared" si="6"/>
        <v>0</v>
      </c>
      <c r="AF21" t="str">
        <f t="shared" si="7"/>
        <v/>
      </c>
    </row>
    <row r="22" spans="1:32" x14ac:dyDescent="0.25">
      <c r="A22" t="s">
        <v>281</v>
      </c>
      <c r="B22" t="s">
        <v>13</v>
      </c>
      <c r="C22" s="5">
        <v>5.023516001955991E-2</v>
      </c>
      <c r="D22" s="5">
        <v>8.3725266699266523E-3</v>
      </c>
      <c r="J22">
        <f t="shared" si="0"/>
        <v>0</v>
      </c>
      <c r="K22" t="str">
        <f t="shared" si="1"/>
        <v/>
      </c>
      <c r="Q22">
        <f t="shared" si="2"/>
        <v>0</v>
      </c>
      <c r="R22" t="str">
        <f t="shared" si="3"/>
        <v/>
      </c>
      <c r="X22">
        <f t="shared" si="4"/>
        <v>0</v>
      </c>
      <c r="Y22" t="str">
        <f t="shared" si="5"/>
        <v/>
      </c>
      <c r="AE22">
        <f t="shared" si="6"/>
        <v>0</v>
      </c>
      <c r="AF22" t="str">
        <f t="shared" si="7"/>
        <v/>
      </c>
    </row>
    <row r="23" spans="1:32" x14ac:dyDescent="0.25">
      <c r="A23" t="s">
        <v>170</v>
      </c>
      <c r="B23" t="s">
        <v>2</v>
      </c>
      <c r="C23" s="5">
        <v>1.0727345411489335</v>
      </c>
      <c r="D23" s="5">
        <v>0.17878909019148892</v>
      </c>
      <c r="J23">
        <f t="shared" si="0"/>
        <v>0</v>
      </c>
      <c r="K23" t="str">
        <f t="shared" si="1"/>
        <v/>
      </c>
      <c r="Q23">
        <f t="shared" si="2"/>
        <v>0</v>
      </c>
      <c r="R23" t="str">
        <f t="shared" si="3"/>
        <v/>
      </c>
      <c r="X23">
        <f t="shared" si="4"/>
        <v>0</v>
      </c>
      <c r="Y23" t="str">
        <f t="shared" si="5"/>
        <v/>
      </c>
      <c r="AE23">
        <f t="shared" si="6"/>
        <v>0</v>
      </c>
      <c r="AF23" t="str">
        <f t="shared" si="7"/>
        <v/>
      </c>
    </row>
    <row r="24" spans="1:32" x14ac:dyDescent="0.25">
      <c r="A24" t="s">
        <v>370</v>
      </c>
      <c r="B24" t="s">
        <v>13</v>
      </c>
      <c r="C24" s="5">
        <v>1.7792078786827446E-2</v>
      </c>
      <c r="D24" s="5">
        <v>8.8960393934137232E-3</v>
      </c>
      <c r="F24">
        <v>9</v>
      </c>
      <c r="G24">
        <v>449</v>
      </c>
      <c r="H24">
        <v>0</v>
      </c>
      <c r="I24">
        <v>0</v>
      </c>
      <c r="J24">
        <f t="shared" si="0"/>
        <v>449</v>
      </c>
      <c r="K24">
        <f t="shared" si="1"/>
        <v>49.888888888888886</v>
      </c>
      <c r="M24">
        <v>7</v>
      </c>
      <c r="N24">
        <v>214</v>
      </c>
      <c r="O24">
        <v>0</v>
      </c>
      <c r="P24">
        <v>1</v>
      </c>
      <c r="Q24">
        <f t="shared" si="2"/>
        <v>215</v>
      </c>
      <c r="R24">
        <f t="shared" si="3"/>
        <v>30.714285714285715</v>
      </c>
      <c r="T24">
        <v>9</v>
      </c>
      <c r="U24">
        <v>138</v>
      </c>
      <c r="V24">
        <v>0</v>
      </c>
      <c r="W24">
        <v>6</v>
      </c>
      <c r="X24">
        <f t="shared" si="4"/>
        <v>144</v>
      </c>
      <c r="Y24">
        <f t="shared" si="5"/>
        <v>16</v>
      </c>
      <c r="AA24">
        <v>13</v>
      </c>
      <c r="AB24">
        <v>653</v>
      </c>
      <c r="AC24">
        <v>0</v>
      </c>
      <c r="AD24">
        <v>12</v>
      </c>
      <c r="AE24">
        <f t="shared" si="6"/>
        <v>665</v>
      </c>
      <c r="AF24">
        <f t="shared" si="7"/>
        <v>51.153846153846153</v>
      </c>
    </row>
    <row r="25" spans="1:32" x14ac:dyDescent="0.25">
      <c r="A25" t="s">
        <v>433</v>
      </c>
      <c r="B25" t="s">
        <v>31</v>
      </c>
      <c r="C25" s="5">
        <v>2.7515510731795056</v>
      </c>
      <c r="D25" s="5">
        <v>0.45859184552991761</v>
      </c>
      <c r="F25">
        <v>16</v>
      </c>
      <c r="G25">
        <v>0</v>
      </c>
      <c r="H25">
        <v>812</v>
      </c>
      <c r="I25">
        <v>258</v>
      </c>
      <c r="J25">
        <f t="shared" si="0"/>
        <v>1070</v>
      </c>
      <c r="K25">
        <f t="shared" si="1"/>
        <v>66.875</v>
      </c>
      <c r="M25">
        <v>15</v>
      </c>
      <c r="N25">
        <v>0</v>
      </c>
      <c r="O25">
        <v>922</v>
      </c>
      <c r="P25">
        <v>95</v>
      </c>
      <c r="Q25">
        <f t="shared" si="2"/>
        <v>1017</v>
      </c>
      <c r="R25">
        <f t="shared" si="3"/>
        <v>67.8</v>
      </c>
      <c r="T25">
        <v>16</v>
      </c>
      <c r="U25">
        <v>190</v>
      </c>
      <c r="V25">
        <v>909</v>
      </c>
      <c r="W25">
        <v>74</v>
      </c>
      <c r="X25">
        <f t="shared" si="4"/>
        <v>1173</v>
      </c>
      <c r="Y25">
        <f t="shared" si="5"/>
        <v>73.3125</v>
      </c>
      <c r="AA25">
        <v>16</v>
      </c>
      <c r="AB25">
        <v>0</v>
      </c>
      <c r="AC25">
        <v>654</v>
      </c>
      <c r="AD25">
        <v>33</v>
      </c>
      <c r="AE25">
        <f t="shared" si="6"/>
        <v>687</v>
      </c>
      <c r="AF25">
        <f t="shared" si="7"/>
        <v>42.9375</v>
      </c>
    </row>
    <row r="26" spans="1:32" x14ac:dyDescent="0.25">
      <c r="A26" t="s">
        <v>63</v>
      </c>
      <c r="B26" t="s">
        <v>10</v>
      </c>
      <c r="C26" s="5">
        <v>1.1883162007960353</v>
      </c>
      <c r="D26" s="5">
        <v>0.19805270013267254</v>
      </c>
      <c r="F26">
        <v>16</v>
      </c>
      <c r="G26">
        <v>0</v>
      </c>
      <c r="H26">
        <v>864</v>
      </c>
      <c r="I26">
        <v>132</v>
      </c>
      <c r="J26">
        <f t="shared" si="0"/>
        <v>996</v>
      </c>
      <c r="K26">
        <f t="shared" si="1"/>
        <v>62.25</v>
      </c>
      <c r="M26">
        <v>15</v>
      </c>
      <c r="N26">
        <v>0</v>
      </c>
      <c r="O26">
        <v>915</v>
      </c>
      <c r="P26">
        <v>121</v>
      </c>
      <c r="Q26">
        <f t="shared" si="2"/>
        <v>1036</v>
      </c>
      <c r="R26">
        <f t="shared" si="3"/>
        <v>69.066666666666663</v>
      </c>
      <c r="T26">
        <v>14</v>
      </c>
      <c r="U26">
        <v>0</v>
      </c>
      <c r="V26">
        <v>763</v>
      </c>
      <c r="W26">
        <v>105</v>
      </c>
      <c r="X26">
        <f t="shared" si="4"/>
        <v>868</v>
      </c>
      <c r="Y26">
        <f t="shared" si="5"/>
        <v>62</v>
      </c>
      <c r="AA26">
        <v>15</v>
      </c>
      <c r="AB26">
        <v>0</v>
      </c>
      <c r="AC26">
        <v>855</v>
      </c>
      <c r="AD26">
        <v>82</v>
      </c>
      <c r="AE26">
        <f t="shared" si="6"/>
        <v>937</v>
      </c>
      <c r="AF26">
        <f t="shared" si="7"/>
        <v>62.466666666666669</v>
      </c>
    </row>
    <row r="27" spans="1:32" x14ac:dyDescent="0.25">
      <c r="A27" t="s">
        <v>37</v>
      </c>
      <c r="B27" t="s">
        <v>10</v>
      </c>
      <c r="C27" s="5">
        <v>2.2874122674788109</v>
      </c>
      <c r="D27" s="5">
        <v>0.38123537791313516</v>
      </c>
      <c r="F27">
        <v>10</v>
      </c>
      <c r="G27">
        <v>0</v>
      </c>
      <c r="H27">
        <v>449</v>
      </c>
      <c r="I27">
        <v>53</v>
      </c>
      <c r="J27">
        <f t="shared" si="0"/>
        <v>502</v>
      </c>
      <c r="K27">
        <f t="shared" si="1"/>
        <v>50.2</v>
      </c>
      <c r="M27">
        <v>13</v>
      </c>
      <c r="N27">
        <v>0</v>
      </c>
      <c r="O27">
        <v>788</v>
      </c>
      <c r="P27">
        <v>69</v>
      </c>
      <c r="Q27">
        <f t="shared" si="2"/>
        <v>857</v>
      </c>
      <c r="R27">
        <f t="shared" si="3"/>
        <v>65.92307692307692</v>
      </c>
      <c r="T27">
        <v>4</v>
      </c>
      <c r="U27">
        <v>0</v>
      </c>
      <c r="V27">
        <v>198</v>
      </c>
      <c r="W27">
        <v>8</v>
      </c>
      <c r="X27">
        <f t="shared" si="4"/>
        <v>206</v>
      </c>
      <c r="Y27">
        <f t="shared" si="5"/>
        <v>51.5</v>
      </c>
      <c r="AA27">
        <v>12</v>
      </c>
      <c r="AB27">
        <v>0</v>
      </c>
      <c r="AC27">
        <v>10</v>
      </c>
      <c r="AD27">
        <v>144</v>
      </c>
      <c r="AE27">
        <f t="shared" si="6"/>
        <v>154</v>
      </c>
      <c r="AF27">
        <f t="shared" si="7"/>
        <v>12.833333333333334</v>
      </c>
    </row>
    <row r="28" spans="1:32" x14ac:dyDescent="0.25">
      <c r="A28" t="s">
        <v>226</v>
      </c>
      <c r="B28" t="s">
        <v>10</v>
      </c>
      <c r="C28" s="5">
        <v>5.151552017495324</v>
      </c>
      <c r="D28" s="5">
        <v>0.85859200291588733</v>
      </c>
      <c r="J28">
        <f t="shared" si="0"/>
        <v>0</v>
      </c>
      <c r="K28" t="str">
        <f t="shared" si="1"/>
        <v/>
      </c>
      <c r="Q28">
        <f t="shared" si="2"/>
        <v>0</v>
      </c>
      <c r="R28" t="str">
        <f t="shared" si="3"/>
        <v/>
      </c>
      <c r="X28">
        <f t="shared" si="4"/>
        <v>0</v>
      </c>
      <c r="Y28" t="str">
        <f t="shared" si="5"/>
        <v/>
      </c>
      <c r="AE28">
        <f t="shared" si="6"/>
        <v>0</v>
      </c>
      <c r="AF28" t="str">
        <f t="shared" si="7"/>
        <v/>
      </c>
    </row>
    <row r="29" spans="1:32" x14ac:dyDescent="0.25">
      <c r="A29" t="s">
        <v>169</v>
      </c>
      <c r="B29" t="s">
        <v>2</v>
      </c>
      <c r="C29" s="5">
        <v>4.0176013192989215</v>
      </c>
      <c r="D29" s="5">
        <v>0.80352026385978426</v>
      </c>
      <c r="J29">
        <f t="shared" si="0"/>
        <v>0</v>
      </c>
      <c r="K29" t="str">
        <f t="shared" si="1"/>
        <v/>
      </c>
      <c r="M29">
        <v>16</v>
      </c>
      <c r="N29">
        <v>264</v>
      </c>
      <c r="O29">
        <v>0</v>
      </c>
      <c r="P29">
        <v>259</v>
      </c>
      <c r="Q29">
        <f t="shared" si="2"/>
        <v>523</v>
      </c>
      <c r="R29">
        <f t="shared" si="3"/>
        <v>32.6875</v>
      </c>
      <c r="T29">
        <v>13</v>
      </c>
      <c r="U29">
        <v>241</v>
      </c>
      <c r="V29">
        <v>0</v>
      </c>
      <c r="W29">
        <v>195</v>
      </c>
      <c r="X29">
        <f t="shared" si="4"/>
        <v>436</v>
      </c>
      <c r="Y29">
        <f t="shared" si="5"/>
        <v>33.53846153846154</v>
      </c>
      <c r="AA29">
        <v>16</v>
      </c>
      <c r="AB29">
        <v>575</v>
      </c>
      <c r="AC29">
        <v>0</v>
      </c>
      <c r="AD29">
        <v>227</v>
      </c>
      <c r="AE29">
        <f t="shared" si="6"/>
        <v>802</v>
      </c>
      <c r="AF29">
        <f t="shared" si="7"/>
        <v>50.125</v>
      </c>
    </row>
    <row r="30" spans="1:32" x14ac:dyDescent="0.25">
      <c r="A30" t="s">
        <v>405</v>
      </c>
      <c r="B30" t="s">
        <v>45</v>
      </c>
      <c r="C30" s="5">
        <v>-5.4866462580084239</v>
      </c>
      <c r="D30" s="5">
        <v>-0.91444104300140394</v>
      </c>
      <c r="F30">
        <v>2</v>
      </c>
      <c r="G30">
        <v>17</v>
      </c>
      <c r="H30">
        <v>0</v>
      </c>
      <c r="I30">
        <v>11</v>
      </c>
      <c r="J30">
        <f t="shared" si="0"/>
        <v>28</v>
      </c>
      <c r="K30">
        <f t="shared" si="1"/>
        <v>14</v>
      </c>
      <c r="M30">
        <v>13</v>
      </c>
      <c r="N30">
        <v>764</v>
      </c>
      <c r="O30">
        <v>0</v>
      </c>
      <c r="P30">
        <v>46</v>
      </c>
      <c r="Q30">
        <f t="shared" si="2"/>
        <v>810</v>
      </c>
      <c r="R30">
        <f t="shared" si="3"/>
        <v>62.307692307692307</v>
      </c>
      <c r="T30">
        <v>8</v>
      </c>
      <c r="U30">
        <v>137</v>
      </c>
      <c r="V30">
        <v>0</v>
      </c>
      <c r="W30">
        <v>16</v>
      </c>
      <c r="X30">
        <f t="shared" si="4"/>
        <v>153</v>
      </c>
      <c r="Y30">
        <f t="shared" si="5"/>
        <v>19.125</v>
      </c>
      <c r="AA30">
        <v>1</v>
      </c>
      <c r="AB30">
        <v>46</v>
      </c>
      <c r="AC30">
        <v>0</v>
      </c>
      <c r="AD30">
        <v>0</v>
      </c>
      <c r="AE30">
        <f t="shared" si="6"/>
        <v>46</v>
      </c>
      <c r="AF30">
        <f t="shared" si="7"/>
        <v>46</v>
      </c>
    </row>
    <row r="31" spans="1:32" x14ac:dyDescent="0.25">
      <c r="A31" t="s">
        <v>364</v>
      </c>
      <c r="B31" t="s">
        <v>16</v>
      </c>
      <c r="C31" s="5">
        <v>6.3456462628758095</v>
      </c>
      <c r="D31" s="5">
        <v>1.0576077104793016</v>
      </c>
      <c r="F31">
        <v>16</v>
      </c>
      <c r="G31">
        <v>354</v>
      </c>
      <c r="H31">
        <v>0</v>
      </c>
      <c r="I31">
        <v>18</v>
      </c>
      <c r="J31">
        <f t="shared" si="0"/>
        <v>372</v>
      </c>
      <c r="K31">
        <f t="shared" si="1"/>
        <v>23.25</v>
      </c>
      <c r="M31">
        <v>13</v>
      </c>
      <c r="N31">
        <v>178</v>
      </c>
      <c r="O31">
        <v>0</v>
      </c>
      <c r="P31">
        <v>27</v>
      </c>
      <c r="Q31">
        <f t="shared" si="2"/>
        <v>205</v>
      </c>
      <c r="R31">
        <f t="shared" si="3"/>
        <v>15.76923076923077</v>
      </c>
      <c r="X31">
        <f t="shared" si="4"/>
        <v>0</v>
      </c>
      <c r="Y31" t="str">
        <f t="shared" si="5"/>
        <v/>
      </c>
      <c r="AE31">
        <f t="shared" si="6"/>
        <v>0</v>
      </c>
      <c r="AF31" t="str">
        <f t="shared" si="7"/>
        <v/>
      </c>
    </row>
    <row r="32" spans="1:32" x14ac:dyDescent="0.25">
      <c r="A32" t="s">
        <v>53</v>
      </c>
      <c r="B32" t="s">
        <v>55</v>
      </c>
      <c r="C32" s="5">
        <v>0.40363472215910784</v>
      </c>
      <c r="D32" s="5">
        <v>8.0726944431821573E-2</v>
      </c>
      <c r="F32">
        <v>14</v>
      </c>
      <c r="G32">
        <v>896</v>
      </c>
      <c r="H32">
        <v>0</v>
      </c>
      <c r="I32">
        <v>0</v>
      </c>
      <c r="J32">
        <f t="shared" si="0"/>
        <v>896</v>
      </c>
      <c r="K32">
        <f t="shared" si="1"/>
        <v>64</v>
      </c>
      <c r="M32">
        <v>7</v>
      </c>
      <c r="N32">
        <v>1058</v>
      </c>
      <c r="O32">
        <v>0</v>
      </c>
      <c r="P32">
        <v>0</v>
      </c>
      <c r="Q32">
        <f t="shared" si="2"/>
        <v>1058</v>
      </c>
      <c r="R32">
        <f t="shared" si="3"/>
        <v>151.14285714285714</v>
      </c>
      <c r="T32">
        <v>16</v>
      </c>
      <c r="U32">
        <v>1112</v>
      </c>
      <c r="V32">
        <v>0</v>
      </c>
      <c r="W32">
        <v>0</v>
      </c>
      <c r="X32">
        <f t="shared" si="4"/>
        <v>1112</v>
      </c>
      <c r="Y32">
        <f t="shared" si="5"/>
        <v>69.5</v>
      </c>
      <c r="AA32">
        <v>16</v>
      </c>
      <c r="AB32">
        <v>1103</v>
      </c>
      <c r="AC32">
        <v>0</v>
      </c>
      <c r="AD32">
        <v>0</v>
      </c>
      <c r="AE32">
        <f t="shared" si="6"/>
        <v>1103</v>
      </c>
      <c r="AF32">
        <f t="shared" si="7"/>
        <v>68.9375</v>
      </c>
    </row>
    <row r="33" spans="1:32" x14ac:dyDescent="0.25">
      <c r="A33" t="s">
        <v>275</v>
      </c>
      <c r="B33" t="s">
        <v>23</v>
      </c>
      <c r="C33" s="5">
        <v>1.7374996421622906</v>
      </c>
      <c r="D33" s="5">
        <v>0.43437491054057265</v>
      </c>
      <c r="J33">
        <f t="shared" si="0"/>
        <v>0</v>
      </c>
      <c r="K33" t="str">
        <f t="shared" si="1"/>
        <v/>
      </c>
      <c r="Q33">
        <f t="shared" si="2"/>
        <v>0</v>
      </c>
      <c r="R33" t="str">
        <f t="shared" si="3"/>
        <v/>
      </c>
      <c r="X33">
        <f t="shared" si="4"/>
        <v>0</v>
      </c>
      <c r="Y33" t="str">
        <f t="shared" si="5"/>
        <v/>
      </c>
      <c r="AE33">
        <f t="shared" si="6"/>
        <v>0</v>
      </c>
      <c r="AF33" t="str">
        <f t="shared" si="7"/>
        <v/>
      </c>
    </row>
    <row r="34" spans="1:32" x14ac:dyDescent="0.25">
      <c r="A34" t="s">
        <v>361</v>
      </c>
      <c r="B34" t="s">
        <v>10</v>
      </c>
      <c r="C34" s="5">
        <v>4.4313322929737282</v>
      </c>
      <c r="D34" s="5">
        <v>0.88626645859474562</v>
      </c>
      <c r="F34">
        <v>16</v>
      </c>
      <c r="G34">
        <v>0</v>
      </c>
      <c r="H34">
        <v>805</v>
      </c>
      <c r="I34">
        <v>83</v>
      </c>
      <c r="J34">
        <f t="shared" si="0"/>
        <v>888</v>
      </c>
      <c r="K34">
        <f t="shared" si="1"/>
        <v>55.5</v>
      </c>
      <c r="M34">
        <v>16</v>
      </c>
      <c r="N34">
        <v>0</v>
      </c>
      <c r="O34">
        <v>623</v>
      </c>
      <c r="P34">
        <v>125</v>
      </c>
      <c r="Q34">
        <f t="shared" si="2"/>
        <v>748</v>
      </c>
      <c r="R34">
        <f t="shared" si="3"/>
        <v>46.75</v>
      </c>
      <c r="T34">
        <v>16</v>
      </c>
      <c r="U34">
        <v>0</v>
      </c>
      <c r="V34">
        <v>688</v>
      </c>
      <c r="W34">
        <v>41</v>
      </c>
      <c r="X34">
        <f t="shared" si="4"/>
        <v>729</v>
      </c>
      <c r="Y34">
        <f t="shared" si="5"/>
        <v>45.5625</v>
      </c>
      <c r="AA34">
        <v>16</v>
      </c>
      <c r="AB34">
        <v>0</v>
      </c>
      <c r="AC34">
        <v>674</v>
      </c>
      <c r="AD34">
        <v>115</v>
      </c>
      <c r="AE34">
        <f t="shared" si="6"/>
        <v>789</v>
      </c>
      <c r="AF34">
        <f t="shared" si="7"/>
        <v>49.3125</v>
      </c>
    </row>
    <row r="35" spans="1:32" x14ac:dyDescent="0.25">
      <c r="A35" t="s">
        <v>108</v>
      </c>
      <c r="B35" t="s">
        <v>2</v>
      </c>
      <c r="C35" s="5">
        <v>5.7335540521691168</v>
      </c>
      <c r="D35" s="5">
        <v>0.9555923420281861</v>
      </c>
      <c r="F35">
        <v>10</v>
      </c>
      <c r="G35">
        <v>533</v>
      </c>
      <c r="H35">
        <v>0</v>
      </c>
      <c r="I35">
        <v>37</v>
      </c>
      <c r="J35">
        <f t="shared" si="0"/>
        <v>570</v>
      </c>
      <c r="K35">
        <f t="shared" si="1"/>
        <v>57</v>
      </c>
      <c r="M35">
        <v>16</v>
      </c>
      <c r="N35">
        <v>958</v>
      </c>
      <c r="O35">
        <v>0</v>
      </c>
      <c r="P35">
        <v>4</v>
      </c>
      <c r="Q35">
        <f t="shared" si="2"/>
        <v>962</v>
      </c>
      <c r="R35">
        <f t="shared" si="3"/>
        <v>60.125</v>
      </c>
      <c r="T35">
        <v>16</v>
      </c>
      <c r="U35">
        <v>883</v>
      </c>
      <c r="V35">
        <v>0</v>
      </c>
      <c r="W35">
        <v>4</v>
      </c>
      <c r="X35">
        <f t="shared" si="4"/>
        <v>887</v>
      </c>
      <c r="Y35">
        <f t="shared" si="5"/>
        <v>55.4375</v>
      </c>
      <c r="AA35">
        <v>16</v>
      </c>
      <c r="AB35">
        <v>1056</v>
      </c>
      <c r="AC35">
        <v>0</v>
      </c>
      <c r="AD35">
        <v>2</v>
      </c>
      <c r="AE35">
        <f t="shared" si="6"/>
        <v>1058</v>
      </c>
      <c r="AF35">
        <f t="shared" si="7"/>
        <v>66.125</v>
      </c>
    </row>
    <row r="36" spans="1:32" x14ac:dyDescent="0.25">
      <c r="A36" t="s">
        <v>104</v>
      </c>
      <c r="B36" t="s">
        <v>2</v>
      </c>
      <c r="C36" s="5">
        <v>1.2774438998422288E-2</v>
      </c>
      <c r="D36" s="5">
        <v>2.5548877996844576E-3</v>
      </c>
      <c r="J36">
        <f t="shared" si="0"/>
        <v>0</v>
      </c>
      <c r="K36" t="str">
        <f t="shared" si="1"/>
        <v/>
      </c>
      <c r="M36">
        <v>16</v>
      </c>
      <c r="N36">
        <v>430</v>
      </c>
      <c r="O36">
        <v>0</v>
      </c>
      <c r="P36">
        <v>143</v>
      </c>
      <c r="Q36">
        <f t="shared" si="2"/>
        <v>573</v>
      </c>
      <c r="R36">
        <f t="shared" si="3"/>
        <v>35.8125</v>
      </c>
      <c r="T36">
        <v>16</v>
      </c>
      <c r="U36">
        <v>366</v>
      </c>
      <c r="V36">
        <v>0</v>
      </c>
      <c r="W36">
        <v>115</v>
      </c>
      <c r="X36">
        <f t="shared" si="4"/>
        <v>481</v>
      </c>
      <c r="Y36">
        <f t="shared" si="5"/>
        <v>30.0625</v>
      </c>
      <c r="AA36">
        <v>16</v>
      </c>
      <c r="AB36">
        <v>651</v>
      </c>
      <c r="AC36">
        <v>0</v>
      </c>
      <c r="AD36">
        <v>27</v>
      </c>
      <c r="AE36">
        <f t="shared" si="6"/>
        <v>678</v>
      </c>
      <c r="AF36">
        <f t="shared" si="7"/>
        <v>42.375</v>
      </c>
    </row>
    <row r="37" spans="1:32" x14ac:dyDescent="0.25">
      <c r="A37" t="s">
        <v>129</v>
      </c>
      <c r="B37" t="s">
        <v>10</v>
      </c>
      <c r="C37" s="5">
        <v>1.5417341921021031</v>
      </c>
      <c r="D37" s="5">
        <v>0.25695569868368384</v>
      </c>
      <c r="F37">
        <v>14</v>
      </c>
      <c r="G37">
        <v>0</v>
      </c>
      <c r="H37">
        <v>163</v>
      </c>
      <c r="I37">
        <v>120</v>
      </c>
      <c r="J37">
        <f t="shared" si="0"/>
        <v>283</v>
      </c>
      <c r="K37">
        <f t="shared" si="1"/>
        <v>20.214285714285715</v>
      </c>
      <c r="Q37">
        <f t="shared" si="2"/>
        <v>0</v>
      </c>
      <c r="R37" t="str">
        <f t="shared" si="3"/>
        <v/>
      </c>
      <c r="T37">
        <v>0</v>
      </c>
      <c r="U37">
        <v>0</v>
      </c>
      <c r="V37">
        <v>13</v>
      </c>
      <c r="W37">
        <v>69</v>
      </c>
      <c r="X37">
        <f t="shared" si="4"/>
        <v>82</v>
      </c>
      <c r="Y37" t="str">
        <f t="shared" si="5"/>
        <v/>
      </c>
      <c r="AA37">
        <v>5</v>
      </c>
      <c r="AB37">
        <v>0</v>
      </c>
      <c r="AC37">
        <v>256</v>
      </c>
      <c r="AD37">
        <v>5</v>
      </c>
      <c r="AE37">
        <f t="shared" si="6"/>
        <v>261</v>
      </c>
      <c r="AF37">
        <f t="shared" si="7"/>
        <v>52.2</v>
      </c>
    </row>
    <row r="38" spans="1:32" x14ac:dyDescent="0.25">
      <c r="A38" t="s">
        <v>273</v>
      </c>
      <c r="B38" t="s">
        <v>49</v>
      </c>
      <c r="C38" s="5">
        <v>-3.7108577349244856</v>
      </c>
      <c r="D38" s="5">
        <v>-0.92771443373112139</v>
      </c>
      <c r="F38">
        <v>15</v>
      </c>
      <c r="G38">
        <v>901</v>
      </c>
      <c r="H38">
        <v>0</v>
      </c>
      <c r="I38">
        <v>45</v>
      </c>
      <c r="J38">
        <f t="shared" si="0"/>
        <v>946</v>
      </c>
      <c r="K38">
        <f t="shared" si="1"/>
        <v>63.06666666666667</v>
      </c>
      <c r="M38">
        <v>3</v>
      </c>
      <c r="N38">
        <v>197</v>
      </c>
      <c r="O38">
        <v>0</v>
      </c>
      <c r="P38">
        <v>8</v>
      </c>
      <c r="Q38">
        <f t="shared" si="2"/>
        <v>205</v>
      </c>
      <c r="R38">
        <f t="shared" si="3"/>
        <v>68.333333333333329</v>
      </c>
      <c r="T38">
        <v>14</v>
      </c>
      <c r="U38">
        <v>909</v>
      </c>
      <c r="V38">
        <v>0</v>
      </c>
      <c r="W38">
        <v>8</v>
      </c>
      <c r="X38">
        <f t="shared" si="4"/>
        <v>917</v>
      </c>
      <c r="Y38">
        <f t="shared" si="5"/>
        <v>65.5</v>
      </c>
      <c r="AA38">
        <v>13</v>
      </c>
      <c r="AB38">
        <v>925</v>
      </c>
      <c r="AC38">
        <v>0</v>
      </c>
      <c r="AD38">
        <v>61</v>
      </c>
      <c r="AE38">
        <f t="shared" si="6"/>
        <v>986</v>
      </c>
      <c r="AF38">
        <f t="shared" si="7"/>
        <v>75.84615384615384</v>
      </c>
    </row>
    <row r="39" spans="1:32" x14ac:dyDescent="0.25">
      <c r="A39" t="s">
        <v>395</v>
      </c>
      <c r="B39" t="s">
        <v>49</v>
      </c>
      <c r="C39" s="5">
        <v>-5.6709532941865817</v>
      </c>
      <c r="D39" s="5">
        <v>-0.94515888236443024</v>
      </c>
      <c r="J39">
        <f t="shared" si="0"/>
        <v>0</v>
      </c>
      <c r="K39" t="str">
        <f t="shared" si="1"/>
        <v/>
      </c>
      <c r="Q39">
        <f t="shared" si="2"/>
        <v>0</v>
      </c>
      <c r="R39" t="str">
        <f t="shared" si="3"/>
        <v/>
      </c>
      <c r="X39">
        <f t="shared" si="4"/>
        <v>0</v>
      </c>
      <c r="Y39" t="str">
        <f t="shared" si="5"/>
        <v/>
      </c>
      <c r="AE39">
        <f t="shared" si="6"/>
        <v>0</v>
      </c>
      <c r="AF39" t="str">
        <f t="shared" si="7"/>
        <v/>
      </c>
    </row>
    <row r="40" spans="1:32" x14ac:dyDescent="0.25">
      <c r="A40" t="s">
        <v>413</v>
      </c>
      <c r="B40" t="s">
        <v>7</v>
      </c>
      <c r="C40" s="5">
        <v>4.2725165605846556</v>
      </c>
      <c r="D40" s="5">
        <v>0.71208609343077589</v>
      </c>
      <c r="F40">
        <v>16</v>
      </c>
      <c r="G40">
        <v>0</v>
      </c>
      <c r="H40">
        <v>502</v>
      </c>
      <c r="I40">
        <v>249</v>
      </c>
      <c r="J40">
        <f t="shared" si="0"/>
        <v>751</v>
      </c>
      <c r="K40">
        <f t="shared" si="1"/>
        <v>46.9375</v>
      </c>
      <c r="M40">
        <v>3</v>
      </c>
      <c r="N40">
        <v>0</v>
      </c>
      <c r="O40">
        <v>4</v>
      </c>
      <c r="P40">
        <v>61</v>
      </c>
      <c r="Q40">
        <f t="shared" si="2"/>
        <v>65</v>
      </c>
      <c r="R40">
        <f t="shared" si="3"/>
        <v>21.666666666666668</v>
      </c>
      <c r="X40">
        <f t="shared" si="4"/>
        <v>0</v>
      </c>
      <c r="Y40" t="str">
        <f t="shared" si="5"/>
        <v/>
      </c>
      <c r="AE40">
        <f t="shared" si="6"/>
        <v>0</v>
      </c>
      <c r="AF40" t="str">
        <f t="shared" si="7"/>
        <v/>
      </c>
    </row>
    <row r="41" spans="1:32" x14ac:dyDescent="0.25">
      <c r="A41" t="s">
        <v>145</v>
      </c>
      <c r="B41" t="s">
        <v>2</v>
      </c>
      <c r="C41" s="5">
        <v>5.560708246829912</v>
      </c>
      <c r="D41" s="5">
        <v>0.92678470780498534</v>
      </c>
      <c r="F41">
        <v>13</v>
      </c>
      <c r="G41">
        <v>93</v>
      </c>
      <c r="H41">
        <v>0</v>
      </c>
      <c r="I41">
        <v>96</v>
      </c>
      <c r="J41">
        <f t="shared" si="0"/>
        <v>189</v>
      </c>
      <c r="K41">
        <f t="shared" si="1"/>
        <v>14.538461538461538</v>
      </c>
      <c r="M41">
        <v>13</v>
      </c>
      <c r="N41">
        <v>143</v>
      </c>
      <c r="O41">
        <v>0</v>
      </c>
      <c r="P41">
        <v>124</v>
      </c>
      <c r="Q41">
        <f t="shared" si="2"/>
        <v>267</v>
      </c>
      <c r="R41">
        <f t="shared" si="3"/>
        <v>20.53846153846154</v>
      </c>
      <c r="X41">
        <f t="shared" si="4"/>
        <v>0</v>
      </c>
      <c r="Y41" t="str">
        <f t="shared" si="5"/>
        <v/>
      </c>
      <c r="AA41">
        <v>11</v>
      </c>
      <c r="AB41">
        <v>590</v>
      </c>
      <c r="AC41">
        <v>0</v>
      </c>
      <c r="AD41">
        <v>28</v>
      </c>
      <c r="AE41">
        <f t="shared" si="6"/>
        <v>618</v>
      </c>
      <c r="AF41">
        <f t="shared" si="7"/>
        <v>56.18181818181818</v>
      </c>
    </row>
    <row r="42" spans="1:32" x14ac:dyDescent="0.25">
      <c r="A42" t="s">
        <v>350</v>
      </c>
      <c r="B42" t="s">
        <v>55</v>
      </c>
      <c r="C42" s="5">
        <v>-2.3400172914038722</v>
      </c>
      <c r="D42" s="5">
        <v>-0.46800345828077444</v>
      </c>
      <c r="J42">
        <f t="shared" si="0"/>
        <v>0</v>
      </c>
      <c r="K42" t="str">
        <f t="shared" si="1"/>
        <v/>
      </c>
      <c r="Q42">
        <f t="shared" si="2"/>
        <v>0</v>
      </c>
      <c r="R42" t="str">
        <f t="shared" si="3"/>
        <v/>
      </c>
      <c r="X42">
        <f t="shared" si="4"/>
        <v>0</v>
      </c>
      <c r="Y42" t="str">
        <f t="shared" si="5"/>
        <v/>
      </c>
      <c r="AE42">
        <f t="shared" si="6"/>
        <v>0</v>
      </c>
      <c r="AF42" t="str">
        <f t="shared" si="7"/>
        <v/>
      </c>
    </row>
    <row r="43" spans="1:32" x14ac:dyDescent="0.25">
      <c r="A43" t="s">
        <v>160</v>
      </c>
      <c r="B43" t="s">
        <v>13</v>
      </c>
      <c r="C43" s="5">
        <v>1.3247156465982908</v>
      </c>
      <c r="D43" s="5">
        <v>0.22078594109971514</v>
      </c>
      <c r="F43">
        <v>15</v>
      </c>
      <c r="G43">
        <v>472</v>
      </c>
      <c r="H43">
        <v>0</v>
      </c>
      <c r="I43">
        <v>97</v>
      </c>
      <c r="J43">
        <f t="shared" si="0"/>
        <v>569</v>
      </c>
      <c r="K43">
        <f t="shared" si="1"/>
        <v>37.93333333333333</v>
      </c>
      <c r="M43">
        <v>16</v>
      </c>
      <c r="N43">
        <v>649</v>
      </c>
      <c r="O43">
        <v>0</v>
      </c>
      <c r="P43">
        <v>116</v>
      </c>
      <c r="Q43">
        <f t="shared" si="2"/>
        <v>765</v>
      </c>
      <c r="R43">
        <f t="shared" si="3"/>
        <v>47.8125</v>
      </c>
      <c r="T43">
        <v>15</v>
      </c>
      <c r="U43">
        <v>677</v>
      </c>
      <c r="V43">
        <v>0</v>
      </c>
      <c r="W43">
        <v>15</v>
      </c>
      <c r="X43">
        <f t="shared" si="4"/>
        <v>692</v>
      </c>
      <c r="Y43">
        <f t="shared" si="5"/>
        <v>46.133333333333333</v>
      </c>
      <c r="AA43">
        <v>5</v>
      </c>
      <c r="AB43">
        <v>229</v>
      </c>
      <c r="AC43">
        <v>0</v>
      </c>
      <c r="AD43">
        <v>0</v>
      </c>
      <c r="AE43">
        <f t="shared" si="6"/>
        <v>229</v>
      </c>
      <c r="AF43">
        <f t="shared" si="7"/>
        <v>45.8</v>
      </c>
    </row>
    <row r="44" spans="1:32" x14ac:dyDescent="0.25">
      <c r="A44" t="s">
        <v>318</v>
      </c>
      <c r="B44" t="s">
        <v>31</v>
      </c>
      <c r="C44" s="5">
        <v>0.85088221367119266</v>
      </c>
      <c r="D44" s="5">
        <v>0.17017644273423854</v>
      </c>
      <c r="F44">
        <v>16</v>
      </c>
      <c r="G44">
        <v>0</v>
      </c>
      <c r="H44">
        <v>1066</v>
      </c>
      <c r="I44">
        <v>61</v>
      </c>
      <c r="J44">
        <f t="shared" si="0"/>
        <v>1127</v>
      </c>
      <c r="K44">
        <f t="shared" si="1"/>
        <v>70.4375</v>
      </c>
      <c r="M44">
        <v>16</v>
      </c>
      <c r="N44">
        <v>0</v>
      </c>
      <c r="O44">
        <v>1046</v>
      </c>
      <c r="P44">
        <v>76</v>
      </c>
      <c r="Q44">
        <f t="shared" si="2"/>
        <v>1122</v>
      </c>
      <c r="R44">
        <f t="shared" si="3"/>
        <v>70.125</v>
      </c>
      <c r="T44">
        <v>14</v>
      </c>
      <c r="U44">
        <v>0</v>
      </c>
      <c r="V44">
        <v>875</v>
      </c>
      <c r="W44">
        <v>21</v>
      </c>
      <c r="X44">
        <f t="shared" si="4"/>
        <v>896</v>
      </c>
      <c r="Y44">
        <f t="shared" si="5"/>
        <v>64</v>
      </c>
      <c r="AA44">
        <v>16</v>
      </c>
      <c r="AB44">
        <v>0</v>
      </c>
      <c r="AC44">
        <v>1077</v>
      </c>
      <c r="AD44">
        <v>35</v>
      </c>
      <c r="AE44">
        <f t="shared" si="6"/>
        <v>1112</v>
      </c>
      <c r="AF44">
        <f t="shared" si="7"/>
        <v>69.5</v>
      </c>
    </row>
    <row r="45" spans="1:32" x14ac:dyDescent="0.25">
      <c r="A45" t="s">
        <v>339</v>
      </c>
      <c r="B45" t="s">
        <v>26</v>
      </c>
      <c r="C45" s="5">
        <v>0.79340110857293145</v>
      </c>
      <c r="D45" s="5">
        <v>0.19835027714323286</v>
      </c>
      <c r="F45">
        <v>16</v>
      </c>
      <c r="G45">
        <v>0</v>
      </c>
      <c r="H45">
        <v>680</v>
      </c>
      <c r="I45">
        <v>227</v>
      </c>
      <c r="J45">
        <f t="shared" si="0"/>
        <v>907</v>
      </c>
      <c r="K45">
        <f t="shared" si="1"/>
        <v>56.6875</v>
      </c>
      <c r="M45">
        <v>13</v>
      </c>
      <c r="N45">
        <v>0</v>
      </c>
      <c r="O45">
        <v>709</v>
      </c>
      <c r="P45">
        <v>81</v>
      </c>
      <c r="Q45">
        <f t="shared" si="2"/>
        <v>790</v>
      </c>
      <c r="R45">
        <f t="shared" si="3"/>
        <v>60.769230769230766</v>
      </c>
      <c r="T45">
        <v>15</v>
      </c>
      <c r="U45">
        <v>0</v>
      </c>
      <c r="V45">
        <v>811</v>
      </c>
      <c r="W45">
        <v>101</v>
      </c>
      <c r="X45">
        <f t="shared" si="4"/>
        <v>912</v>
      </c>
      <c r="Y45">
        <f t="shared" si="5"/>
        <v>60.8</v>
      </c>
      <c r="AA45">
        <v>2</v>
      </c>
      <c r="AB45">
        <v>0</v>
      </c>
      <c r="AC45">
        <v>0</v>
      </c>
      <c r="AD45">
        <v>28</v>
      </c>
      <c r="AE45">
        <f t="shared" si="6"/>
        <v>28</v>
      </c>
      <c r="AF45">
        <f t="shared" si="7"/>
        <v>14</v>
      </c>
    </row>
    <row r="46" spans="1:32" x14ac:dyDescent="0.25">
      <c r="A46" t="s">
        <v>163</v>
      </c>
      <c r="B46" t="s">
        <v>45</v>
      </c>
      <c r="C46" s="5">
        <v>-9.9623690010752153</v>
      </c>
      <c r="D46" s="5">
        <v>-1.6603948335125358</v>
      </c>
      <c r="F46">
        <v>7</v>
      </c>
      <c r="G46">
        <v>207</v>
      </c>
      <c r="H46">
        <v>0</v>
      </c>
      <c r="I46">
        <v>6</v>
      </c>
      <c r="J46">
        <f t="shared" si="0"/>
        <v>213</v>
      </c>
      <c r="K46">
        <f t="shared" si="1"/>
        <v>30.428571428571427</v>
      </c>
      <c r="M46">
        <v>12</v>
      </c>
      <c r="N46">
        <v>467</v>
      </c>
      <c r="O46">
        <v>0</v>
      </c>
      <c r="P46">
        <v>29</v>
      </c>
      <c r="Q46">
        <f t="shared" si="2"/>
        <v>496</v>
      </c>
      <c r="R46">
        <f t="shared" si="3"/>
        <v>41.333333333333336</v>
      </c>
      <c r="T46">
        <v>16</v>
      </c>
      <c r="U46">
        <v>284</v>
      </c>
      <c r="V46">
        <v>0</v>
      </c>
      <c r="W46">
        <v>81</v>
      </c>
      <c r="X46">
        <f t="shared" si="4"/>
        <v>365</v>
      </c>
      <c r="Y46">
        <f t="shared" si="5"/>
        <v>22.8125</v>
      </c>
      <c r="AA46">
        <v>12</v>
      </c>
      <c r="AB46">
        <v>369</v>
      </c>
      <c r="AC46">
        <v>0</v>
      </c>
      <c r="AD46">
        <v>65</v>
      </c>
      <c r="AE46">
        <f t="shared" si="6"/>
        <v>434</v>
      </c>
      <c r="AF46">
        <f t="shared" si="7"/>
        <v>36.166666666666664</v>
      </c>
    </row>
    <row r="47" spans="1:32" x14ac:dyDescent="0.25">
      <c r="A47" t="s">
        <v>347</v>
      </c>
      <c r="B47" t="s">
        <v>70</v>
      </c>
      <c r="C47" s="5">
        <v>-4.7908216632184653</v>
      </c>
      <c r="D47" s="5">
        <v>-0.79847027720307751</v>
      </c>
      <c r="F47">
        <v>12</v>
      </c>
      <c r="G47">
        <v>0</v>
      </c>
      <c r="H47">
        <v>111</v>
      </c>
      <c r="I47">
        <v>8</v>
      </c>
      <c r="J47">
        <f t="shared" si="0"/>
        <v>119</v>
      </c>
      <c r="K47">
        <f t="shared" si="1"/>
        <v>9.9166666666666661</v>
      </c>
      <c r="M47">
        <v>14</v>
      </c>
      <c r="N47">
        <v>0</v>
      </c>
      <c r="O47">
        <v>533</v>
      </c>
      <c r="P47">
        <v>7</v>
      </c>
      <c r="Q47">
        <f t="shared" si="2"/>
        <v>540</v>
      </c>
      <c r="R47">
        <f t="shared" si="3"/>
        <v>38.571428571428569</v>
      </c>
      <c r="T47">
        <v>7</v>
      </c>
      <c r="U47">
        <v>0</v>
      </c>
      <c r="V47">
        <v>112</v>
      </c>
      <c r="W47">
        <v>24</v>
      </c>
      <c r="X47">
        <f t="shared" si="4"/>
        <v>136</v>
      </c>
      <c r="Y47">
        <f t="shared" si="5"/>
        <v>19.428571428571427</v>
      </c>
      <c r="AA47">
        <v>1</v>
      </c>
      <c r="AB47">
        <v>0</v>
      </c>
      <c r="AC47">
        <v>18</v>
      </c>
      <c r="AD47">
        <v>1</v>
      </c>
      <c r="AE47">
        <f t="shared" si="6"/>
        <v>19</v>
      </c>
      <c r="AF47">
        <f t="shared" si="7"/>
        <v>19</v>
      </c>
    </row>
    <row r="48" spans="1:32" x14ac:dyDescent="0.25">
      <c r="A48" t="s">
        <v>61</v>
      </c>
      <c r="B48" t="s">
        <v>23</v>
      </c>
      <c r="C48" s="5">
        <v>2.6273152242182123</v>
      </c>
      <c r="D48" s="5">
        <v>0.43788587070303536</v>
      </c>
      <c r="J48">
        <f t="shared" si="0"/>
        <v>0</v>
      </c>
      <c r="K48" t="str">
        <f t="shared" si="1"/>
        <v/>
      </c>
      <c r="Q48">
        <f t="shared" si="2"/>
        <v>0</v>
      </c>
      <c r="R48" t="str">
        <f t="shared" si="3"/>
        <v/>
      </c>
      <c r="T48">
        <v>6</v>
      </c>
      <c r="U48">
        <v>0</v>
      </c>
      <c r="V48">
        <v>32</v>
      </c>
      <c r="W48">
        <v>124</v>
      </c>
      <c r="X48">
        <f t="shared" si="4"/>
        <v>156</v>
      </c>
      <c r="Y48">
        <f t="shared" si="5"/>
        <v>26</v>
      </c>
      <c r="AE48">
        <f t="shared" si="6"/>
        <v>0</v>
      </c>
      <c r="AF48" t="str">
        <f t="shared" si="7"/>
        <v/>
      </c>
    </row>
    <row r="49" spans="1:32" x14ac:dyDescent="0.25">
      <c r="A49" t="s">
        <v>222</v>
      </c>
      <c r="B49" t="s">
        <v>16</v>
      </c>
      <c r="C49" s="5">
        <v>0.57759299157780031</v>
      </c>
      <c r="D49" s="5">
        <v>0.14439824789445008</v>
      </c>
      <c r="F49">
        <v>14</v>
      </c>
      <c r="G49">
        <v>261</v>
      </c>
      <c r="H49">
        <v>0</v>
      </c>
      <c r="I49">
        <v>22</v>
      </c>
      <c r="J49">
        <f t="shared" si="0"/>
        <v>283</v>
      </c>
      <c r="K49">
        <f t="shared" si="1"/>
        <v>20.214285714285715</v>
      </c>
      <c r="M49">
        <v>7</v>
      </c>
      <c r="N49">
        <v>292</v>
      </c>
      <c r="O49">
        <v>0</v>
      </c>
      <c r="P49">
        <v>0</v>
      </c>
      <c r="Q49">
        <f t="shared" si="2"/>
        <v>292</v>
      </c>
      <c r="R49">
        <f t="shared" si="3"/>
        <v>41.714285714285715</v>
      </c>
      <c r="T49">
        <v>13</v>
      </c>
      <c r="U49">
        <v>537</v>
      </c>
      <c r="V49">
        <v>0</v>
      </c>
      <c r="W49">
        <v>0</v>
      </c>
      <c r="X49">
        <f t="shared" si="4"/>
        <v>537</v>
      </c>
      <c r="Y49">
        <f t="shared" si="5"/>
        <v>41.307692307692307</v>
      </c>
      <c r="AA49">
        <v>16</v>
      </c>
      <c r="AB49">
        <v>783</v>
      </c>
      <c r="AC49">
        <v>0</v>
      </c>
      <c r="AD49">
        <v>3</v>
      </c>
      <c r="AE49">
        <f t="shared" si="6"/>
        <v>786</v>
      </c>
      <c r="AF49">
        <f t="shared" si="7"/>
        <v>49.125</v>
      </c>
    </row>
    <row r="50" spans="1:32" x14ac:dyDescent="0.25">
      <c r="A50" t="s">
        <v>291</v>
      </c>
      <c r="B50" t="s">
        <v>98</v>
      </c>
      <c r="C50" s="5">
        <v>-1.3230119934528533</v>
      </c>
      <c r="D50" s="5">
        <v>-0.22050199890880887</v>
      </c>
      <c r="F50">
        <v>5</v>
      </c>
      <c r="G50">
        <v>0</v>
      </c>
      <c r="H50">
        <v>71</v>
      </c>
      <c r="I50">
        <v>6</v>
      </c>
      <c r="J50">
        <f t="shared" si="0"/>
        <v>77</v>
      </c>
      <c r="K50">
        <f t="shared" si="1"/>
        <v>15.4</v>
      </c>
      <c r="M50">
        <v>16</v>
      </c>
      <c r="N50">
        <v>0</v>
      </c>
      <c r="O50">
        <v>190</v>
      </c>
      <c r="P50">
        <v>225</v>
      </c>
      <c r="Q50">
        <f t="shared" si="2"/>
        <v>415</v>
      </c>
      <c r="R50">
        <f t="shared" si="3"/>
        <v>25.9375</v>
      </c>
      <c r="T50">
        <v>16</v>
      </c>
      <c r="U50">
        <v>0</v>
      </c>
      <c r="V50">
        <v>388</v>
      </c>
      <c r="W50">
        <v>347</v>
      </c>
      <c r="X50">
        <f t="shared" si="4"/>
        <v>735</v>
      </c>
      <c r="Y50">
        <f t="shared" si="5"/>
        <v>45.9375</v>
      </c>
      <c r="AA50">
        <v>15</v>
      </c>
      <c r="AB50">
        <v>0</v>
      </c>
      <c r="AC50">
        <v>455</v>
      </c>
      <c r="AD50">
        <v>267</v>
      </c>
      <c r="AE50">
        <f t="shared" si="6"/>
        <v>722</v>
      </c>
      <c r="AF50">
        <f t="shared" si="7"/>
        <v>48.133333333333333</v>
      </c>
    </row>
    <row r="51" spans="1:32" x14ac:dyDescent="0.25">
      <c r="A51" t="s">
        <v>269</v>
      </c>
      <c r="B51" t="s">
        <v>45</v>
      </c>
      <c r="C51" s="5">
        <v>-3.9029487356245403</v>
      </c>
      <c r="D51" s="5">
        <v>-0.65049145593742341</v>
      </c>
      <c r="F51">
        <v>6</v>
      </c>
      <c r="G51">
        <v>29</v>
      </c>
      <c r="H51">
        <v>0</v>
      </c>
      <c r="I51">
        <v>5</v>
      </c>
      <c r="J51">
        <f t="shared" si="0"/>
        <v>34</v>
      </c>
      <c r="K51">
        <f t="shared" si="1"/>
        <v>5.666666666666667</v>
      </c>
      <c r="M51">
        <v>16</v>
      </c>
      <c r="N51">
        <v>916</v>
      </c>
      <c r="O51">
        <v>0</v>
      </c>
      <c r="P51">
        <v>87</v>
      </c>
      <c r="Q51">
        <f t="shared" si="2"/>
        <v>1003</v>
      </c>
      <c r="R51">
        <f t="shared" si="3"/>
        <v>62.6875</v>
      </c>
      <c r="T51">
        <v>16</v>
      </c>
      <c r="U51">
        <v>1010</v>
      </c>
      <c r="V51">
        <v>0</v>
      </c>
      <c r="W51">
        <v>56</v>
      </c>
      <c r="X51">
        <f t="shared" si="4"/>
        <v>1066</v>
      </c>
      <c r="Y51">
        <f t="shared" si="5"/>
        <v>66.625</v>
      </c>
      <c r="AA51">
        <v>16</v>
      </c>
      <c r="AB51">
        <v>988</v>
      </c>
      <c r="AC51">
        <v>0</v>
      </c>
      <c r="AD51">
        <v>50</v>
      </c>
      <c r="AE51">
        <f t="shared" si="6"/>
        <v>1038</v>
      </c>
      <c r="AF51">
        <f t="shared" si="7"/>
        <v>64.875</v>
      </c>
    </row>
    <row r="52" spans="1:32" x14ac:dyDescent="0.25">
      <c r="A52" t="s">
        <v>374</v>
      </c>
      <c r="B52" t="s">
        <v>16</v>
      </c>
      <c r="C52" s="5">
        <v>3.2793622558792213</v>
      </c>
      <c r="D52" s="5">
        <v>0.54656037597987017</v>
      </c>
      <c r="F52">
        <v>8</v>
      </c>
      <c r="G52">
        <v>231</v>
      </c>
      <c r="H52">
        <v>0</v>
      </c>
      <c r="I52">
        <v>0</v>
      </c>
      <c r="J52">
        <f t="shared" si="0"/>
        <v>231</v>
      </c>
      <c r="K52">
        <f t="shared" si="1"/>
        <v>28.875</v>
      </c>
      <c r="M52">
        <v>16</v>
      </c>
      <c r="N52">
        <v>454</v>
      </c>
      <c r="O52">
        <v>0</v>
      </c>
      <c r="P52">
        <v>1</v>
      </c>
      <c r="Q52">
        <f t="shared" si="2"/>
        <v>455</v>
      </c>
      <c r="R52">
        <f t="shared" si="3"/>
        <v>28.4375</v>
      </c>
      <c r="T52">
        <v>7</v>
      </c>
      <c r="U52">
        <v>237</v>
      </c>
      <c r="V52">
        <v>0</v>
      </c>
      <c r="W52">
        <v>0</v>
      </c>
      <c r="X52">
        <f t="shared" si="4"/>
        <v>237</v>
      </c>
      <c r="Y52">
        <f t="shared" si="5"/>
        <v>33.857142857142854</v>
      </c>
      <c r="AA52">
        <v>16</v>
      </c>
      <c r="AB52">
        <v>380</v>
      </c>
      <c r="AC52">
        <v>0</v>
      </c>
      <c r="AD52">
        <v>36</v>
      </c>
      <c r="AE52">
        <f t="shared" si="6"/>
        <v>416</v>
      </c>
      <c r="AF52">
        <f t="shared" si="7"/>
        <v>26</v>
      </c>
    </row>
    <row r="53" spans="1:32" x14ac:dyDescent="0.25">
      <c r="A53" t="s">
        <v>52</v>
      </c>
      <c r="B53" t="s">
        <v>31</v>
      </c>
      <c r="C53" s="5">
        <v>0.80062982384002612</v>
      </c>
      <c r="D53" s="5">
        <v>0.1334383039733377</v>
      </c>
      <c r="F53">
        <v>14</v>
      </c>
      <c r="G53">
        <v>0</v>
      </c>
      <c r="H53">
        <v>445</v>
      </c>
      <c r="I53">
        <v>114</v>
      </c>
      <c r="J53">
        <f t="shared" si="0"/>
        <v>559</v>
      </c>
      <c r="K53">
        <f t="shared" si="1"/>
        <v>39.928571428571431</v>
      </c>
      <c r="Q53">
        <f t="shared" si="2"/>
        <v>0</v>
      </c>
      <c r="R53" t="str">
        <f t="shared" si="3"/>
        <v/>
      </c>
      <c r="X53">
        <f t="shared" si="4"/>
        <v>0</v>
      </c>
      <c r="Y53" t="str">
        <f t="shared" si="5"/>
        <v/>
      </c>
      <c r="AE53">
        <f t="shared" si="6"/>
        <v>0</v>
      </c>
      <c r="AF53" t="str">
        <f t="shared" si="7"/>
        <v/>
      </c>
    </row>
    <row r="54" spans="1:32" x14ac:dyDescent="0.25">
      <c r="A54" t="s">
        <v>57</v>
      </c>
      <c r="B54" t="s">
        <v>2</v>
      </c>
      <c r="C54" s="5">
        <v>-1.087405576439721</v>
      </c>
      <c r="D54" s="5">
        <v>-0.54370278821986051</v>
      </c>
      <c r="J54">
        <f t="shared" si="0"/>
        <v>0</v>
      </c>
      <c r="K54" t="str">
        <f t="shared" si="1"/>
        <v/>
      </c>
      <c r="Q54">
        <f t="shared" si="2"/>
        <v>0</v>
      </c>
      <c r="R54" t="str">
        <f t="shared" si="3"/>
        <v/>
      </c>
      <c r="X54">
        <f t="shared" si="4"/>
        <v>0</v>
      </c>
      <c r="Y54" t="str">
        <f t="shared" si="5"/>
        <v/>
      </c>
      <c r="AE54">
        <f t="shared" si="6"/>
        <v>0</v>
      </c>
      <c r="AF54" t="str">
        <f t="shared" si="7"/>
        <v/>
      </c>
    </row>
    <row r="55" spans="1:32" x14ac:dyDescent="0.25">
      <c r="A55" t="s">
        <v>118</v>
      </c>
      <c r="B55" t="s">
        <v>10</v>
      </c>
      <c r="C55" s="5">
        <v>1.5345029240947827E-2</v>
      </c>
      <c r="D55" s="5">
        <v>7.6725146204739136E-3</v>
      </c>
      <c r="F55">
        <v>12</v>
      </c>
      <c r="G55">
        <v>0</v>
      </c>
      <c r="H55">
        <v>110</v>
      </c>
      <c r="I55">
        <v>149</v>
      </c>
      <c r="J55">
        <f t="shared" si="0"/>
        <v>259</v>
      </c>
      <c r="K55">
        <f t="shared" si="1"/>
        <v>21.583333333333332</v>
      </c>
      <c r="M55">
        <v>3</v>
      </c>
      <c r="N55">
        <v>0</v>
      </c>
      <c r="O55">
        <v>17</v>
      </c>
      <c r="P55">
        <v>16</v>
      </c>
      <c r="Q55">
        <f t="shared" si="2"/>
        <v>33</v>
      </c>
      <c r="R55">
        <f t="shared" si="3"/>
        <v>11</v>
      </c>
      <c r="T55">
        <v>4</v>
      </c>
      <c r="U55">
        <v>0</v>
      </c>
      <c r="V55">
        <v>38</v>
      </c>
      <c r="W55">
        <v>38</v>
      </c>
      <c r="X55">
        <f t="shared" si="4"/>
        <v>76</v>
      </c>
      <c r="Y55">
        <f t="shared" si="5"/>
        <v>19</v>
      </c>
      <c r="AE55">
        <f t="shared" si="6"/>
        <v>0</v>
      </c>
      <c r="AF55" t="str">
        <f t="shared" si="7"/>
        <v/>
      </c>
    </row>
    <row r="56" spans="1:32" x14ac:dyDescent="0.25">
      <c r="A56" t="s">
        <v>377</v>
      </c>
      <c r="B56" t="s">
        <v>98</v>
      </c>
      <c r="C56" s="5">
        <v>1.9222687232133229</v>
      </c>
      <c r="D56" s="5">
        <v>0.32037812053555381</v>
      </c>
      <c r="F56">
        <v>7</v>
      </c>
      <c r="G56">
        <v>0</v>
      </c>
      <c r="H56">
        <v>89</v>
      </c>
      <c r="I56">
        <v>60</v>
      </c>
      <c r="J56">
        <f t="shared" si="0"/>
        <v>149</v>
      </c>
      <c r="K56">
        <f t="shared" si="1"/>
        <v>21.285714285714285</v>
      </c>
      <c r="M56">
        <v>6</v>
      </c>
      <c r="N56">
        <v>0</v>
      </c>
      <c r="O56">
        <v>154</v>
      </c>
      <c r="P56">
        <v>45</v>
      </c>
      <c r="Q56">
        <f t="shared" si="2"/>
        <v>199</v>
      </c>
      <c r="R56">
        <f t="shared" si="3"/>
        <v>33.166666666666664</v>
      </c>
      <c r="T56">
        <v>6</v>
      </c>
      <c r="U56">
        <v>0</v>
      </c>
      <c r="V56">
        <v>69</v>
      </c>
      <c r="W56">
        <v>18</v>
      </c>
      <c r="X56">
        <f t="shared" si="4"/>
        <v>87</v>
      </c>
      <c r="Y56">
        <f t="shared" si="5"/>
        <v>14.5</v>
      </c>
      <c r="AA56">
        <v>16</v>
      </c>
      <c r="AB56">
        <v>0</v>
      </c>
      <c r="AC56">
        <v>401</v>
      </c>
      <c r="AD56">
        <v>87</v>
      </c>
      <c r="AE56">
        <f t="shared" si="6"/>
        <v>488</v>
      </c>
      <c r="AF56">
        <f t="shared" si="7"/>
        <v>30.5</v>
      </c>
    </row>
    <row r="57" spans="1:32" x14ac:dyDescent="0.25">
      <c r="A57" t="s">
        <v>422</v>
      </c>
      <c r="B57" t="s">
        <v>49</v>
      </c>
      <c r="C57" s="5">
        <v>-1.2742495733425134</v>
      </c>
      <c r="D57" s="5">
        <v>-0.63712478667125672</v>
      </c>
      <c r="F57">
        <v>12</v>
      </c>
      <c r="G57">
        <v>485</v>
      </c>
      <c r="H57">
        <v>0</v>
      </c>
      <c r="I57">
        <v>45</v>
      </c>
      <c r="J57">
        <f t="shared" si="0"/>
        <v>530</v>
      </c>
      <c r="K57">
        <f t="shared" si="1"/>
        <v>44.166666666666664</v>
      </c>
      <c r="M57">
        <v>5</v>
      </c>
      <c r="N57">
        <v>180</v>
      </c>
      <c r="O57">
        <v>0</v>
      </c>
      <c r="P57">
        <v>0</v>
      </c>
      <c r="Q57">
        <f t="shared" si="2"/>
        <v>180</v>
      </c>
      <c r="R57">
        <f t="shared" si="3"/>
        <v>36</v>
      </c>
      <c r="X57">
        <f t="shared" si="4"/>
        <v>0</v>
      </c>
      <c r="Y57" t="str">
        <f t="shared" si="5"/>
        <v/>
      </c>
      <c r="AE57">
        <f t="shared" si="6"/>
        <v>0</v>
      </c>
      <c r="AF57" t="str">
        <f t="shared" si="7"/>
        <v/>
      </c>
    </row>
    <row r="58" spans="1:32" x14ac:dyDescent="0.25">
      <c r="A58" t="s">
        <v>245</v>
      </c>
      <c r="B58" t="s">
        <v>31</v>
      </c>
      <c r="C58" s="5">
        <v>0.23402231974476692</v>
      </c>
      <c r="D58" s="5">
        <v>7.8007439914922302E-2</v>
      </c>
      <c r="F58">
        <v>16</v>
      </c>
      <c r="G58">
        <v>0</v>
      </c>
      <c r="H58">
        <v>434</v>
      </c>
      <c r="I58">
        <v>281</v>
      </c>
      <c r="J58">
        <f t="shared" si="0"/>
        <v>715</v>
      </c>
      <c r="K58">
        <f t="shared" si="1"/>
        <v>44.6875</v>
      </c>
      <c r="M58">
        <v>15</v>
      </c>
      <c r="N58">
        <v>0</v>
      </c>
      <c r="O58">
        <v>743</v>
      </c>
      <c r="P58">
        <v>128</v>
      </c>
      <c r="Q58">
        <f t="shared" si="2"/>
        <v>871</v>
      </c>
      <c r="R58">
        <f t="shared" si="3"/>
        <v>58.06666666666667</v>
      </c>
      <c r="T58">
        <v>16</v>
      </c>
      <c r="U58">
        <v>0</v>
      </c>
      <c r="V58">
        <v>112</v>
      </c>
      <c r="W58">
        <v>323</v>
      </c>
      <c r="X58">
        <f t="shared" si="4"/>
        <v>435</v>
      </c>
      <c r="Y58">
        <f t="shared" si="5"/>
        <v>27.1875</v>
      </c>
      <c r="AA58">
        <v>16</v>
      </c>
      <c r="AB58">
        <v>0</v>
      </c>
      <c r="AC58">
        <v>623</v>
      </c>
      <c r="AD58">
        <v>233</v>
      </c>
      <c r="AE58">
        <f t="shared" si="6"/>
        <v>856</v>
      </c>
      <c r="AF58">
        <f t="shared" si="7"/>
        <v>53.5</v>
      </c>
    </row>
    <row r="59" spans="1:32" x14ac:dyDescent="0.25">
      <c r="A59" t="s">
        <v>258</v>
      </c>
      <c r="B59" t="s">
        <v>23</v>
      </c>
      <c r="C59" s="5">
        <v>0.23165277379211791</v>
      </c>
      <c r="D59" s="5">
        <v>5.7913193448029476E-2</v>
      </c>
      <c r="F59">
        <v>16</v>
      </c>
      <c r="G59">
        <v>0</v>
      </c>
      <c r="H59">
        <v>681</v>
      </c>
      <c r="I59">
        <v>257</v>
      </c>
      <c r="J59">
        <f t="shared" si="0"/>
        <v>938</v>
      </c>
      <c r="K59">
        <f t="shared" si="1"/>
        <v>58.625</v>
      </c>
      <c r="M59">
        <v>16</v>
      </c>
      <c r="N59">
        <v>0</v>
      </c>
      <c r="O59">
        <v>567</v>
      </c>
      <c r="P59">
        <v>215</v>
      </c>
      <c r="Q59">
        <f t="shared" si="2"/>
        <v>782</v>
      </c>
      <c r="R59">
        <f t="shared" si="3"/>
        <v>48.875</v>
      </c>
      <c r="T59">
        <v>16</v>
      </c>
      <c r="U59">
        <v>0</v>
      </c>
      <c r="V59">
        <v>1111</v>
      </c>
      <c r="W59">
        <v>176</v>
      </c>
      <c r="X59">
        <f t="shared" si="4"/>
        <v>1287</v>
      </c>
      <c r="Y59">
        <f t="shared" si="5"/>
        <v>80.4375</v>
      </c>
      <c r="AA59">
        <v>16</v>
      </c>
      <c r="AB59">
        <v>0</v>
      </c>
      <c r="AC59">
        <v>1068</v>
      </c>
      <c r="AD59">
        <v>85</v>
      </c>
      <c r="AE59">
        <f t="shared" si="6"/>
        <v>1153</v>
      </c>
      <c r="AF59">
        <f t="shared" si="7"/>
        <v>72.0625</v>
      </c>
    </row>
    <row r="60" spans="1:32" x14ac:dyDescent="0.25">
      <c r="A60" t="s">
        <v>216</v>
      </c>
      <c r="B60" t="s">
        <v>2</v>
      </c>
      <c r="C60" s="5">
        <v>-0.97202561729103398</v>
      </c>
      <c r="D60" s="5">
        <v>-0.16200426954850566</v>
      </c>
      <c r="J60">
        <f t="shared" si="0"/>
        <v>0</v>
      </c>
      <c r="K60" t="str">
        <f t="shared" si="1"/>
        <v/>
      </c>
      <c r="Q60">
        <f t="shared" si="2"/>
        <v>0</v>
      </c>
      <c r="R60" t="str">
        <f t="shared" si="3"/>
        <v/>
      </c>
      <c r="X60">
        <f t="shared" si="4"/>
        <v>0</v>
      </c>
      <c r="Y60" t="str">
        <f t="shared" si="5"/>
        <v/>
      </c>
      <c r="AE60">
        <f t="shared" si="6"/>
        <v>0</v>
      </c>
      <c r="AF60" t="str">
        <f t="shared" si="7"/>
        <v/>
      </c>
    </row>
    <row r="61" spans="1:32" x14ac:dyDescent="0.25">
      <c r="A61" t="s">
        <v>263</v>
      </c>
      <c r="B61" t="s">
        <v>2</v>
      </c>
      <c r="C61" s="5">
        <v>1.259945516866628</v>
      </c>
      <c r="D61" s="5">
        <v>0.62997275843331402</v>
      </c>
      <c r="F61">
        <v>8</v>
      </c>
      <c r="G61">
        <v>37</v>
      </c>
      <c r="H61">
        <v>0</v>
      </c>
      <c r="I61">
        <v>70</v>
      </c>
      <c r="J61">
        <f t="shared" si="0"/>
        <v>107</v>
      </c>
      <c r="K61">
        <f t="shared" si="1"/>
        <v>13.375</v>
      </c>
      <c r="M61">
        <v>14</v>
      </c>
      <c r="N61">
        <v>190</v>
      </c>
      <c r="O61">
        <v>0</v>
      </c>
      <c r="P61">
        <v>189</v>
      </c>
      <c r="Q61">
        <f t="shared" si="2"/>
        <v>379</v>
      </c>
      <c r="R61">
        <f t="shared" si="3"/>
        <v>27.071428571428573</v>
      </c>
      <c r="T61">
        <v>12</v>
      </c>
      <c r="U61">
        <v>217</v>
      </c>
      <c r="V61">
        <v>0</v>
      </c>
      <c r="W61">
        <v>194</v>
      </c>
      <c r="X61">
        <f t="shared" si="4"/>
        <v>411</v>
      </c>
      <c r="Y61">
        <f t="shared" si="5"/>
        <v>34.25</v>
      </c>
      <c r="AA61">
        <v>11</v>
      </c>
      <c r="AB61">
        <v>379</v>
      </c>
      <c r="AC61">
        <v>0</v>
      </c>
      <c r="AD61">
        <v>131</v>
      </c>
      <c r="AE61">
        <f t="shared" si="6"/>
        <v>510</v>
      </c>
      <c r="AF61">
        <f t="shared" si="7"/>
        <v>46.363636363636367</v>
      </c>
    </row>
    <row r="62" spans="1:32" x14ac:dyDescent="0.25">
      <c r="A62" t="s">
        <v>287</v>
      </c>
      <c r="B62" t="s">
        <v>288</v>
      </c>
      <c r="C62" s="5">
        <v>-1.7021485579245781</v>
      </c>
      <c r="D62" s="5">
        <v>-0.85107427896228904</v>
      </c>
      <c r="J62">
        <f t="shared" si="0"/>
        <v>0</v>
      </c>
      <c r="K62" t="str">
        <f t="shared" si="1"/>
        <v/>
      </c>
      <c r="Q62">
        <f t="shared" si="2"/>
        <v>0</v>
      </c>
      <c r="R62" t="str">
        <f t="shared" si="3"/>
        <v/>
      </c>
      <c r="X62">
        <f t="shared" si="4"/>
        <v>0</v>
      </c>
      <c r="Y62" t="str">
        <f t="shared" si="5"/>
        <v/>
      </c>
      <c r="AE62">
        <f t="shared" si="6"/>
        <v>0</v>
      </c>
      <c r="AF62" t="str">
        <f t="shared" si="7"/>
        <v/>
      </c>
    </row>
    <row r="63" spans="1:32" x14ac:dyDescent="0.25">
      <c r="A63" t="s">
        <v>278</v>
      </c>
      <c r="B63" t="s">
        <v>13</v>
      </c>
      <c r="C63" s="5">
        <v>2.5986587316864185</v>
      </c>
      <c r="D63" s="5">
        <v>0.64966468292160462</v>
      </c>
      <c r="J63">
        <f t="shared" si="0"/>
        <v>0</v>
      </c>
      <c r="K63" t="str">
        <f t="shared" si="1"/>
        <v/>
      </c>
      <c r="Q63">
        <f t="shared" si="2"/>
        <v>0</v>
      </c>
      <c r="R63" t="str">
        <f t="shared" si="3"/>
        <v/>
      </c>
      <c r="X63">
        <f t="shared" si="4"/>
        <v>0</v>
      </c>
      <c r="Y63" t="str">
        <f t="shared" si="5"/>
        <v/>
      </c>
      <c r="AE63">
        <f t="shared" si="6"/>
        <v>0</v>
      </c>
      <c r="AF63" t="str">
        <f t="shared" si="7"/>
        <v/>
      </c>
    </row>
    <row r="64" spans="1:32" x14ac:dyDescent="0.25">
      <c r="A64" t="s">
        <v>371</v>
      </c>
      <c r="B64" t="s">
        <v>55</v>
      </c>
      <c r="C64" s="5">
        <v>1.331889186950548</v>
      </c>
      <c r="D64" s="5">
        <v>0.26637783739010962</v>
      </c>
      <c r="F64">
        <v>1</v>
      </c>
      <c r="G64">
        <v>65</v>
      </c>
      <c r="H64">
        <v>0</v>
      </c>
      <c r="I64">
        <v>0</v>
      </c>
      <c r="J64">
        <f t="shared" si="0"/>
        <v>65</v>
      </c>
      <c r="K64">
        <f t="shared" si="1"/>
        <v>65</v>
      </c>
      <c r="Q64">
        <f t="shared" si="2"/>
        <v>0</v>
      </c>
      <c r="R64" t="str">
        <f t="shared" si="3"/>
        <v/>
      </c>
      <c r="X64">
        <f t="shared" si="4"/>
        <v>0</v>
      </c>
      <c r="Y64" t="str">
        <f t="shared" si="5"/>
        <v/>
      </c>
      <c r="AE64">
        <f t="shared" si="6"/>
        <v>0</v>
      </c>
      <c r="AF64" t="str">
        <f t="shared" si="7"/>
        <v/>
      </c>
    </row>
    <row r="65" spans="1:32" x14ac:dyDescent="0.25">
      <c r="A65" t="s">
        <v>50</v>
      </c>
      <c r="B65" t="s">
        <v>49</v>
      </c>
      <c r="C65" s="5">
        <v>-6.4256356029930659</v>
      </c>
      <c r="D65" s="5">
        <v>-1.0709392671655109</v>
      </c>
      <c r="J65">
        <f t="shared" si="0"/>
        <v>0</v>
      </c>
      <c r="K65" t="str">
        <f t="shared" si="1"/>
        <v/>
      </c>
      <c r="Q65">
        <f t="shared" si="2"/>
        <v>0</v>
      </c>
      <c r="R65" t="str">
        <f t="shared" si="3"/>
        <v/>
      </c>
      <c r="X65">
        <f t="shared" si="4"/>
        <v>0</v>
      </c>
      <c r="Y65" t="str">
        <f t="shared" si="5"/>
        <v/>
      </c>
      <c r="AE65">
        <f t="shared" si="6"/>
        <v>0</v>
      </c>
      <c r="AF65" t="str">
        <f t="shared" si="7"/>
        <v/>
      </c>
    </row>
    <row r="66" spans="1:32" x14ac:dyDescent="0.25">
      <c r="A66" t="s">
        <v>72</v>
      </c>
      <c r="B66" t="s">
        <v>2</v>
      </c>
      <c r="C66" s="5">
        <v>1.8530305285649724</v>
      </c>
      <c r="D66" s="5">
        <v>0.37060610571299446</v>
      </c>
      <c r="F66">
        <v>13</v>
      </c>
      <c r="G66">
        <v>307</v>
      </c>
      <c r="H66">
        <v>0</v>
      </c>
      <c r="I66">
        <v>84</v>
      </c>
      <c r="J66">
        <f t="shared" si="0"/>
        <v>391</v>
      </c>
      <c r="K66">
        <f t="shared" si="1"/>
        <v>30.076923076923077</v>
      </c>
      <c r="M66">
        <v>14</v>
      </c>
      <c r="N66">
        <v>753</v>
      </c>
      <c r="O66">
        <v>0</v>
      </c>
      <c r="P66">
        <v>0</v>
      </c>
      <c r="Q66">
        <f t="shared" si="2"/>
        <v>753</v>
      </c>
      <c r="R66">
        <f t="shared" si="3"/>
        <v>53.785714285714285</v>
      </c>
      <c r="T66">
        <v>16</v>
      </c>
      <c r="U66">
        <v>587</v>
      </c>
      <c r="V66">
        <v>0</v>
      </c>
      <c r="W66">
        <v>59</v>
      </c>
      <c r="X66">
        <f t="shared" si="4"/>
        <v>646</v>
      </c>
      <c r="Y66">
        <f t="shared" si="5"/>
        <v>40.375</v>
      </c>
      <c r="AE66">
        <f t="shared" si="6"/>
        <v>0</v>
      </c>
      <c r="AF66" t="str">
        <f t="shared" si="7"/>
        <v/>
      </c>
    </row>
    <row r="67" spans="1:32" x14ac:dyDescent="0.25">
      <c r="A67" t="s">
        <v>274</v>
      </c>
      <c r="B67" t="s">
        <v>201</v>
      </c>
      <c r="C67" s="5">
        <v>-0.61288700308362132</v>
      </c>
      <c r="D67" s="5">
        <v>-0.20429566769454044</v>
      </c>
      <c r="F67">
        <v>16</v>
      </c>
      <c r="G67">
        <v>1050</v>
      </c>
      <c r="H67">
        <v>0</v>
      </c>
      <c r="I67">
        <v>24</v>
      </c>
      <c r="J67">
        <f t="shared" si="0"/>
        <v>1074</v>
      </c>
      <c r="K67">
        <f t="shared" si="1"/>
        <v>67.125</v>
      </c>
      <c r="M67">
        <v>13</v>
      </c>
      <c r="N67">
        <v>801</v>
      </c>
      <c r="O67">
        <v>0</v>
      </c>
      <c r="P67">
        <v>0</v>
      </c>
      <c r="Q67">
        <f t="shared" si="2"/>
        <v>801</v>
      </c>
      <c r="R67">
        <f t="shared" si="3"/>
        <v>61.615384615384613</v>
      </c>
      <c r="T67">
        <v>9</v>
      </c>
      <c r="U67">
        <v>597</v>
      </c>
      <c r="V67">
        <v>0</v>
      </c>
      <c r="W67">
        <v>0</v>
      </c>
      <c r="X67">
        <f t="shared" si="4"/>
        <v>597</v>
      </c>
      <c r="Y67">
        <f t="shared" si="5"/>
        <v>66.333333333333329</v>
      </c>
      <c r="AA67">
        <v>16</v>
      </c>
      <c r="AB67">
        <v>1047</v>
      </c>
      <c r="AC67">
        <v>0</v>
      </c>
      <c r="AD67">
        <v>0</v>
      </c>
      <c r="AE67">
        <f t="shared" si="6"/>
        <v>1047</v>
      </c>
      <c r="AF67">
        <f t="shared" si="7"/>
        <v>65.4375</v>
      </c>
    </row>
    <row r="68" spans="1:32" x14ac:dyDescent="0.25">
      <c r="A68" t="s">
        <v>276</v>
      </c>
      <c r="B68" t="s">
        <v>7</v>
      </c>
      <c r="C68" s="5">
        <v>-0.2413615590266816</v>
      </c>
      <c r="D68" s="5">
        <v>-4.0226926504446932E-2</v>
      </c>
      <c r="F68">
        <v>13</v>
      </c>
      <c r="G68">
        <v>0</v>
      </c>
      <c r="H68">
        <v>0</v>
      </c>
      <c r="I68">
        <v>221</v>
      </c>
      <c r="J68">
        <f t="shared" ref="J68:J131" si="8">IFERROR(G68+H68+I68,"")</f>
        <v>221</v>
      </c>
      <c r="K68">
        <f t="shared" ref="K68:K131" si="9">IFERROR(J68/F68,"")</f>
        <v>17</v>
      </c>
      <c r="M68">
        <v>6</v>
      </c>
      <c r="N68">
        <v>0</v>
      </c>
      <c r="O68">
        <v>2</v>
      </c>
      <c r="P68">
        <v>103</v>
      </c>
      <c r="Q68">
        <f t="shared" ref="Q68:Q131" si="10">IFERROR(N68+O68+P68,"")</f>
        <v>105</v>
      </c>
      <c r="R68">
        <f t="shared" ref="R68:R131" si="11">IFERROR(Q68/M68,"")</f>
        <v>17.5</v>
      </c>
      <c r="X68">
        <f t="shared" ref="X68:X131" si="12">IFERROR(U68+V68+W68,"")</f>
        <v>0</v>
      </c>
      <c r="Y68" t="str">
        <f t="shared" ref="Y68:Y131" si="13">IFERROR(X68/T68,"")</f>
        <v/>
      </c>
      <c r="AE68">
        <f t="shared" ref="AE68:AE131" si="14">IFERROR(AB68+AC68+AD68,"")</f>
        <v>0</v>
      </c>
      <c r="AF68" t="str">
        <f t="shared" ref="AF68:AF131" si="15">IFERROR(AE68/AA68,"")</f>
        <v/>
      </c>
    </row>
    <row r="69" spans="1:32" x14ac:dyDescent="0.25">
      <c r="A69" t="s">
        <v>189</v>
      </c>
      <c r="B69" t="s">
        <v>13</v>
      </c>
      <c r="C69" s="5">
        <v>-0.33459674957019236</v>
      </c>
      <c r="D69" s="5">
        <v>-6.6919349914038473E-2</v>
      </c>
      <c r="F69">
        <v>15</v>
      </c>
      <c r="G69">
        <v>370</v>
      </c>
      <c r="H69">
        <v>0</v>
      </c>
      <c r="I69">
        <v>120</v>
      </c>
      <c r="J69">
        <f t="shared" si="8"/>
        <v>490</v>
      </c>
      <c r="K69">
        <f t="shared" si="9"/>
        <v>32.666666666666664</v>
      </c>
      <c r="M69">
        <v>10</v>
      </c>
      <c r="N69">
        <v>519</v>
      </c>
      <c r="O69">
        <v>0</v>
      </c>
      <c r="P69">
        <v>45</v>
      </c>
      <c r="Q69">
        <f t="shared" si="10"/>
        <v>564</v>
      </c>
      <c r="R69">
        <f t="shared" si="11"/>
        <v>56.4</v>
      </c>
      <c r="T69">
        <v>7</v>
      </c>
      <c r="U69">
        <v>245</v>
      </c>
      <c r="V69">
        <v>0</v>
      </c>
      <c r="W69">
        <v>55</v>
      </c>
      <c r="X69">
        <f t="shared" si="12"/>
        <v>300</v>
      </c>
      <c r="Y69">
        <f t="shared" si="13"/>
        <v>42.857142857142854</v>
      </c>
      <c r="AE69">
        <f t="shared" si="14"/>
        <v>0</v>
      </c>
      <c r="AF69" t="str">
        <f t="shared" si="15"/>
        <v/>
      </c>
    </row>
    <row r="70" spans="1:32" x14ac:dyDescent="0.25">
      <c r="A70" t="s">
        <v>354</v>
      </c>
      <c r="B70" t="s">
        <v>49</v>
      </c>
      <c r="C70" s="5">
        <v>-8.6967320344162289</v>
      </c>
      <c r="D70" s="5">
        <v>-1.4494553390693714</v>
      </c>
      <c r="F70">
        <v>12</v>
      </c>
      <c r="G70">
        <v>312</v>
      </c>
      <c r="H70">
        <v>0</v>
      </c>
      <c r="I70">
        <v>51</v>
      </c>
      <c r="J70">
        <f t="shared" si="8"/>
        <v>363</v>
      </c>
      <c r="K70">
        <f t="shared" si="9"/>
        <v>30.25</v>
      </c>
      <c r="Q70">
        <f t="shared" si="10"/>
        <v>0</v>
      </c>
      <c r="R70" t="str">
        <f t="shared" si="11"/>
        <v/>
      </c>
      <c r="X70">
        <f t="shared" si="12"/>
        <v>0</v>
      </c>
      <c r="Y70" t="str">
        <f t="shared" si="13"/>
        <v/>
      </c>
      <c r="AE70">
        <f t="shared" si="14"/>
        <v>0</v>
      </c>
      <c r="AF70" t="str">
        <f t="shared" si="15"/>
        <v/>
      </c>
    </row>
    <row r="71" spans="1:32" x14ac:dyDescent="0.25">
      <c r="A71" t="s">
        <v>259</v>
      </c>
      <c r="B71" t="s">
        <v>45</v>
      </c>
      <c r="C71" s="5">
        <v>-9.0319267629310804</v>
      </c>
      <c r="D71" s="5">
        <v>-1.5053211271551801</v>
      </c>
      <c r="F71">
        <v>1</v>
      </c>
      <c r="G71">
        <v>0</v>
      </c>
      <c r="H71">
        <v>0</v>
      </c>
      <c r="I71">
        <v>3</v>
      </c>
      <c r="J71">
        <f t="shared" si="8"/>
        <v>3</v>
      </c>
      <c r="K71">
        <f t="shared" si="9"/>
        <v>3</v>
      </c>
      <c r="M71">
        <v>12</v>
      </c>
      <c r="N71">
        <v>227</v>
      </c>
      <c r="O71">
        <v>0</v>
      </c>
      <c r="P71">
        <v>49</v>
      </c>
      <c r="Q71">
        <f t="shared" si="10"/>
        <v>276</v>
      </c>
      <c r="R71">
        <f t="shared" si="11"/>
        <v>23</v>
      </c>
      <c r="T71">
        <v>12</v>
      </c>
      <c r="U71">
        <v>406</v>
      </c>
      <c r="V71">
        <v>0</v>
      </c>
      <c r="W71">
        <v>55</v>
      </c>
      <c r="X71">
        <f t="shared" si="12"/>
        <v>461</v>
      </c>
      <c r="Y71">
        <f t="shared" si="13"/>
        <v>38.416666666666664</v>
      </c>
      <c r="AA71">
        <v>3</v>
      </c>
      <c r="AB71">
        <v>72</v>
      </c>
      <c r="AC71">
        <v>0</v>
      </c>
      <c r="AD71">
        <v>10</v>
      </c>
      <c r="AE71">
        <f t="shared" si="14"/>
        <v>82</v>
      </c>
      <c r="AF71">
        <f t="shared" si="15"/>
        <v>27.333333333333332</v>
      </c>
    </row>
    <row r="72" spans="1:32" x14ac:dyDescent="0.25">
      <c r="A72" t="s">
        <v>134</v>
      </c>
      <c r="B72" t="s">
        <v>49</v>
      </c>
      <c r="C72" s="5">
        <v>-9.7509313131849531</v>
      </c>
      <c r="D72" s="5">
        <v>-1.6251552188641589</v>
      </c>
      <c r="J72">
        <f t="shared" si="8"/>
        <v>0</v>
      </c>
      <c r="K72" t="str">
        <f t="shared" si="9"/>
        <v/>
      </c>
      <c r="M72">
        <v>4</v>
      </c>
      <c r="N72">
        <v>4</v>
      </c>
      <c r="O72">
        <v>0</v>
      </c>
      <c r="P72">
        <v>11</v>
      </c>
      <c r="Q72">
        <f t="shared" si="10"/>
        <v>15</v>
      </c>
      <c r="R72">
        <f t="shared" si="11"/>
        <v>3.75</v>
      </c>
      <c r="T72">
        <v>13</v>
      </c>
      <c r="U72">
        <v>144</v>
      </c>
      <c r="V72">
        <v>0</v>
      </c>
      <c r="W72">
        <v>50</v>
      </c>
      <c r="X72">
        <f t="shared" si="12"/>
        <v>194</v>
      </c>
      <c r="Y72">
        <f t="shared" si="13"/>
        <v>14.923076923076923</v>
      </c>
      <c r="AA72">
        <v>14</v>
      </c>
      <c r="AB72">
        <v>249</v>
      </c>
      <c r="AC72">
        <v>0</v>
      </c>
      <c r="AD72">
        <v>61</v>
      </c>
      <c r="AE72">
        <f t="shared" si="14"/>
        <v>310</v>
      </c>
      <c r="AF72">
        <f t="shared" si="15"/>
        <v>22.142857142857142</v>
      </c>
    </row>
    <row r="73" spans="1:32" x14ac:dyDescent="0.25">
      <c r="A73" t="s">
        <v>110</v>
      </c>
      <c r="B73" t="s">
        <v>2</v>
      </c>
      <c r="C73" s="5">
        <v>5.6562336384159071</v>
      </c>
      <c r="D73" s="5">
        <v>0.94270560640265122</v>
      </c>
      <c r="J73">
        <f t="shared" si="8"/>
        <v>0</v>
      </c>
      <c r="K73" t="str">
        <f t="shared" si="9"/>
        <v/>
      </c>
      <c r="Q73">
        <f t="shared" si="10"/>
        <v>0</v>
      </c>
      <c r="R73" t="str">
        <f t="shared" si="11"/>
        <v/>
      </c>
      <c r="X73">
        <f t="shared" si="12"/>
        <v>0</v>
      </c>
      <c r="Y73" t="str">
        <f t="shared" si="13"/>
        <v/>
      </c>
      <c r="AE73">
        <f t="shared" si="14"/>
        <v>0</v>
      </c>
      <c r="AF73" t="str">
        <f t="shared" si="15"/>
        <v/>
      </c>
    </row>
    <row r="74" spans="1:32" x14ac:dyDescent="0.25">
      <c r="A74" t="s">
        <v>432</v>
      </c>
      <c r="B74" t="s">
        <v>16</v>
      </c>
      <c r="C74" s="5">
        <v>2.024610004258081</v>
      </c>
      <c r="D74" s="5">
        <v>0.33743500070968019</v>
      </c>
      <c r="F74">
        <v>16</v>
      </c>
      <c r="G74">
        <v>49</v>
      </c>
      <c r="H74">
        <v>0</v>
      </c>
      <c r="I74">
        <v>53</v>
      </c>
      <c r="J74">
        <f t="shared" si="8"/>
        <v>102</v>
      </c>
      <c r="K74">
        <f t="shared" si="9"/>
        <v>6.375</v>
      </c>
      <c r="M74">
        <v>16</v>
      </c>
      <c r="N74">
        <v>158</v>
      </c>
      <c r="O74">
        <v>0</v>
      </c>
      <c r="P74">
        <v>305</v>
      </c>
      <c r="Q74">
        <f t="shared" si="10"/>
        <v>463</v>
      </c>
      <c r="R74">
        <f t="shared" si="11"/>
        <v>28.9375</v>
      </c>
      <c r="T74">
        <v>15</v>
      </c>
      <c r="U74">
        <v>160</v>
      </c>
      <c r="V74">
        <v>0</v>
      </c>
      <c r="W74">
        <v>291</v>
      </c>
      <c r="X74">
        <f t="shared" si="12"/>
        <v>451</v>
      </c>
      <c r="Y74">
        <f t="shared" si="13"/>
        <v>30.066666666666666</v>
      </c>
      <c r="AA74">
        <v>11</v>
      </c>
      <c r="AB74">
        <v>194</v>
      </c>
      <c r="AC74">
        <v>0</v>
      </c>
      <c r="AD74">
        <v>126</v>
      </c>
      <c r="AE74">
        <f t="shared" si="14"/>
        <v>320</v>
      </c>
      <c r="AF74">
        <f t="shared" si="15"/>
        <v>29.09090909090909</v>
      </c>
    </row>
    <row r="75" spans="1:32" x14ac:dyDescent="0.25">
      <c r="A75" t="s">
        <v>302</v>
      </c>
      <c r="B75" t="s">
        <v>70</v>
      </c>
      <c r="C75" s="5">
        <v>-4.3485348617717055</v>
      </c>
      <c r="D75" s="5">
        <v>-1.0871337154429264</v>
      </c>
      <c r="F75">
        <v>9</v>
      </c>
      <c r="G75">
        <v>0</v>
      </c>
      <c r="H75">
        <v>63</v>
      </c>
      <c r="I75">
        <v>20</v>
      </c>
      <c r="J75">
        <f t="shared" si="8"/>
        <v>83</v>
      </c>
      <c r="K75">
        <f t="shared" si="9"/>
        <v>9.2222222222222214</v>
      </c>
      <c r="M75">
        <v>12</v>
      </c>
      <c r="N75">
        <v>0</v>
      </c>
      <c r="O75">
        <v>105</v>
      </c>
      <c r="P75">
        <v>13</v>
      </c>
      <c r="Q75">
        <f t="shared" si="10"/>
        <v>118</v>
      </c>
      <c r="R75">
        <f t="shared" si="11"/>
        <v>9.8333333333333339</v>
      </c>
      <c r="T75">
        <v>16</v>
      </c>
      <c r="U75">
        <v>0</v>
      </c>
      <c r="V75">
        <v>182</v>
      </c>
      <c r="W75">
        <v>74</v>
      </c>
      <c r="X75">
        <f t="shared" si="12"/>
        <v>256</v>
      </c>
      <c r="Y75">
        <f t="shared" si="13"/>
        <v>16</v>
      </c>
      <c r="AA75">
        <v>5</v>
      </c>
      <c r="AB75">
        <v>0</v>
      </c>
      <c r="AC75">
        <v>13</v>
      </c>
      <c r="AD75">
        <v>5</v>
      </c>
      <c r="AE75">
        <f t="shared" si="14"/>
        <v>18</v>
      </c>
      <c r="AF75">
        <f t="shared" si="15"/>
        <v>3.6</v>
      </c>
    </row>
    <row r="76" spans="1:32" x14ac:dyDescent="0.25">
      <c r="A76" t="s">
        <v>383</v>
      </c>
      <c r="B76" t="s">
        <v>7</v>
      </c>
      <c r="C76" s="5">
        <v>2.5780684835571783</v>
      </c>
      <c r="D76" s="5">
        <v>0.42967808059286305</v>
      </c>
      <c r="F76">
        <v>9</v>
      </c>
      <c r="G76">
        <v>0</v>
      </c>
      <c r="H76">
        <v>31</v>
      </c>
      <c r="I76">
        <v>141</v>
      </c>
      <c r="J76">
        <f t="shared" si="8"/>
        <v>172</v>
      </c>
      <c r="K76">
        <f t="shared" si="9"/>
        <v>19.111111111111111</v>
      </c>
      <c r="M76">
        <v>16</v>
      </c>
      <c r="N76">
        <v>0</v>
      </c>
      <c r="O76">
        <v>227</v>
      </c>
      <c r="P76">
        <v>363</v>
      </c>
      <c r="Q76">
        <f t="shared" si="10"/>
        <v>590</v>
      </c>
      <c r="R76">
        <f t="shared" si="11"/>
        <v>36.875</v>
      </c>
      <c r="T76">
        <v>16</v>
      </c>
      <c r="U76">
        <v>0</v>
      </c>
      <c r="V76">
        <v>542</v>
      </c>
      <c r="W76">
        <v>367</v>
      </c>
      <c r="X76">
        <f t="shared" si="12"/>
        <v>909</v>
      </c>
      <c r="Y76">
        <f t="shared" si="13"/>
        <v>56.8125</v>
      </c>
      <c r="AA76">
        <v>15</v>
      </c>
      <c r="AB76">
        <v>0</v>
      </c>
      <c r="AC76">
        <v>991</v>
      </c>
      <c r="AD76">
        <v>159</v>
      </c>
      <c r="AE76">
        <f t="shared" si="14"/>
        <v>1150</v>
      </c>
      <c r="AF76">
        <f t="shared" si="15"/>
        <v>76.666666666666671</v>
      </c>
    </row>
    <row r="77" spans="1:32" x14ac:dyDescent="0.25">
      <c r="A77" t="s">
        <v>246</v>
      </c>
      <c r="B77" t="s">
        <v>70</v>
      </c>
      <c r="C77" s="5">
        <v>-6.9679688379586668</v>
      </c>
      <c r="D77" s="5">
        <v>-1.1613281396597779</v>
      </c>
      <c r="F77">
        <v>7</v>
      </c>
      <c r="G77">
        <v>0</v>
      </c>
      <c r="H77">
        <v>137</v>
      </c>
      <c r="I77">
        <v>19</v>
      </c>
      <c r="J77">
        <f t="shared" si="8"/>
        <v>156</v>
      </c>
      <c r="K77">
        <f t="shared" si="9"/>
        <v>22.285714285714285</v>
      </c>
      <c r="M77">
        <v>16</v>
      </c>
      <c r="N77">
        <v>0</v>
      </c>
      <c r="O77">
        <v>671</v>
      </c>
      <c r="P77">
        <v>93</v>
      </c>
      <c r="Q77">
        <f t="shared" si="10"/>
        <v>764</v>
      </c>
      <c r="R77">
        <f t="shared" si="11"/>
        <v>47.75</v>
      </c>
      <c r="T77">
        <v>16</v>
      </c>
      <c r="U77">
        <v>0</v>
      </c>
      <c r="V77">
        <v>672</v>
      </c>
      <c r="W77">
        <v>137</v>
      </c>
      <c r="X77">
        <f t="shared" si="12"/>
        <v>809</v>
      </c>
      <c r="Y77">
        <f t="shared" si="13"/>
        <v>50.5625</v>
      </c>
      <c r="AA77">
        <v>12</v>
      </c>
      <c r="AB77">
        <v>0</v>
      </c>
      <c r="AC77">
        <v>436</v>
      </c>
      <c r="AD77">
        <v>109</v>
      </c>
      <c r="AE77">
        <f t="shared" si="14"/>
        <v>545</v>
      </c>
      <c r="AF77">
        <f t="shared" si="15"/>
        <v>45.416666666666664</v>
      </c>
    </row>
    <row r="78" spans="1:32" x14ac:dyDescent="0.25">
      <c r="A78" t="s">
        <v>124</v>
      </c>
      <c r="B78" t="s">
        <v>10</v>
      </c>
      <c r="C78" s="5">
        <v>8.5046445440515317E-2</v>
      </c>
      <c r="D78" s="5">
        <v>4.2523222720257658E-2</v>
      </c>
      <c r="F78">
        <v>14</v>
      </c>
      <c r="G78">
        <v>0</v>
      </c>
      <c r="H78">
        <v>62</v>
      </c>
      <c r="I78">
        <v>207</v>
      </c>
      <c r="J78">
        <f t="shared" si="8"/>
        <v>269</v>
      </c>
      <c r="K78">
        <f t="shared" si="9"/>
        <v>19.214285714285715</v>
      </c>
      <c r="M78">
        <v>10</v>
      </c>
      <c r="N78">
        <v>0</v>
      </c>
      <c r="O78">
        <v>187</v>
      </c>
      <c r="P78">
        <v>148</v>
      </c>
      <c r="Q78">
        <f t="shared" si="10"/>
        <v>335</v>
      </c>
      <c r="R78">
        <f t="shared" si="11"/>
        <v>33.5</v>
      </c>
      <c r="T78">
        <v>15</v>
      </c>
      <c r="U78">
        <v>0</v>
      </c>
      <c r="V78">
        <v>334</v>
      </c>
      <c r="W78">
        <v>199</v>
      </c>
      <c r="X78">
        <f t="shared" si="12"/>
        <v>533</v>
      </c>
      <c r="Y78">
        <f t="shared" si="13"/>
        <v>35.533333333333331</v>
      </c>
      <c r="AA78">
        <v>16</v>
      </c>
      <c r="AB78">
        <v>0</v>
      </c>
      <c r="AC78">
        <v>899</v>
      </c>
      <c r="AD78">
        <v>149</v>
      </c>
      <c r="AE78">
        <f t="shared" si="14"/>
        <v>1048</v>
      </c>
      <c r="AF78">
        <f t="shared" si="15"/>
        <v>65.5</v>
      </c>
    </row>
    <row r="79" spans="1:32" x14ac:dyDescent="0.25">
      <c r="A79" t="s">
        <v>3</v>
      </c>
      <c r="B79" t="s">
        <v>2</v>
      </c>
      <c r="C79" s="5">
        <v>3.6264977423627593</v>
      </c>
      <c r="D79" s="5">
        <v>0.60441629039379319</v>
      </c>
      <c r="F79">
        <v>16</v>
      </c>
      <c r="G79">
        <v>738</v>
      </c>
      <c r="H79">
        <v>0</v>
      </c>
      <c r="I79">
        <v>48</v>
      </c>
      <c r="J79">
        <f t="shared" si="8"/>
        <v>786</v>
      </c>
      <c r="K79">
        <f t="shared" si="9"/>
        <v>49.125</v>
      </c>
      <c r="M79">
        <v>13</v>
      </c>
      <c r="N79">
        <v>762</v>
      </c>
      <c r="O79">
        <v>0</v>
      </c>
      <c r="P79">
        <v>1</v>
      </c>
      <c r="Q79">
        <f t="shared" si="10"/>
        <v>763</v>
      </c>
      <c r="R79">
        <f t="shared" si="11"/>
        <v>58.692307692307693</v>
      </c>
      <c r="T79">
        <v>16</v>
      </c>
      <c r="U79">
        <v>913</v>
      </c>
      <c r="V79">
        <v>0</v>
      </c>
      <c r="W79">
        <v>8</v>
      </c>
      <c r="X79">
        <f t="shared" si="12"/>
        <v>921</v>
      </c>
      <c r="Y79">
        <f t="shared" si="13"/>
        <v>57.5625</v>
      </c>
      <c r="AA79">
        <v>14</v>
      </c>
      <c r="AB79">
        <v>777</v>
      </c>
      <c r="AC79">
        <v>0</v>
      </c>
      <c r="AD79">
        <v>0</v>
      </c>
      <c r="AE79">
        <f t="shared" si="14"/>
        <v>777</v>
      </c>
      <c r="AF79">
        <f t="shared" si="15"/>
        <v>55.5</v>
      </c>
    </row>
    <row r="80" spans="1:32" x14ac:dyDescent="0.25">
      <c r="A80" t="s">
        <v>156</v>
      </c>
      <c r="B80" t="s">
        <v>55</v>
      </c>
      <c r="C80" s="5">
        <v>-4.4923133332498484</v>
      </c>
      <c r="D80" s="5">
        <v>-0.89846266664996965</v>
      </c>
      <c r="J80">
        <f t="shared" si="8"/>
        <v>0</v>
      </c>
      <c r="K80" t="str">
        <f t="shared" si="9"/>
        <v/>
      </c>
      <c r="Q80">
        <f t="shared" si="10"/>
        <v>0</v>
      </c>
      <c r="R80" t="str">
        <f t="shared" si="11"/>
        <v/>
      </c>
      <c r="T80">
        <v>1</v>
      </c>
      <c r="U80">
        <v>9</v>
      </c>
      <c r="V80">
        <v>0</v>
      </c>
      <c r="W80">
        <v>0</v>
      </c>
      <c r="X80">
        <f t="shared" si="12"/>
        <v>9</v>
      </c>
      <c r="Y80">
        <f t="shared" si="13"/>
        <v>9</v>
      </c>
      <c r="AA80">
        <v>2</v>
      </c>
      <c r="AB80">
        <v>71</v>
      </c>
      <c r="AC80">
        <v>0</v>
      </c>
      <c r="AD80">
        <v>0</v>
      </c>
      <c r="AE80">
        <f t="shared" si="14"/>
        <v>71</v>
      </c>
      <c r="AF80">
        <f t="shared" si="15"/>
        <v>35.5</v>
      </c>
    </row>
    <row r="81" spans="1:32" x14ac:dyDescent="0.25">
      <c r="A81" t="s">
        <v>165</v>
      </c>
      <c r="B81" t="s">
        <v>16</v>
      </c>
      <c r="C81" s="5">
        <v>2.5062061741799226</v>
      </c>
      <c r="D81" s="5">
        <v>0.62655154354498066</v>
      </c>
      <c r="J81">
        <f t="shared" si="8"/>
        <v>0</v>
      </c>
      <c r="K81" t="str">
        <f t="shared" si="9"/>
        <v/>
      </c>
      <c r="Q81">
        <f t="shared" si="10"/>
        <v>0</v>
      </c>
      <c r="R81" t="str">
        <f t="shared" si="11"/>
        <v/>
      </c>
      <c r="X81">
        <f t="shared" si="12"/>
        <v>0</v>
      </c>
      <c r="Y81" t="str">
        <f t="shared" si="13"/>
        <v/>
      </c>
      <c r="AA81">
        <v>16</v>
      </c>
      <c r="AB81">
        <v>17</v>
      </c>
      <c r="AC81">
        <v>0</v>
      </c>
      <c r="AD81">
        <v>317</v>
      </c>
      <c r="AE81">
        <f t="shared" si="14"/>
        <v>334</v>
      </c>
      <c r="AF81">
        <f t="shared" si="15"/>
        <v>20.875</v>
      </c>
    </row>
    <row r="82" spans="1:32" x14ac:dyDescent="0.25">
      <c r="A82" t="s">
        <v>439</v>
      </c>
      <c r="B82" t="s">
        <v>49</v>
      </c>
      <c r="C82" s="5">
        <v>-7.9355057833265299</v>
      </c>
      <c r="D82" s="5">
        <v>-1.3225842972210884</v>
      </c>
      <c r="J82">
        <f t="shared" si="8"/>
        <v>0</v>
      </c>
      <c r="K82" t="str">
        <f t="shared" si="9"/>
        <v/>
      </c>
      <c r="Q82">
        <f t="shared" si="10"/>
        <v>0</v>
      </c>
      <c r="R82" t="str">
        <f t="shared" si="11"/>
        <v/>
      </c>
      <c r="T82">
        <v>6</v>
      </c>
      <c r="U82">
        <v>21</v>
      </c>
      <c r="V82">
        <v>0</v>
      </c>
      <c r="W82">
        <v>27</v>
      </c>
      <c r="X82">
        <f t="shared" si="12"/>
        <v>48</v>
      </c>
      <c r="Y82">
        <f t="shared" si="13"/>
        <v>8</v>
      </c>
      <c r="AE82">
        <f t="shared" si="14"/>
        <v>0</v>
      </c>
      <c r="AF82" t="str">
        <f t="shared" si="15"/>
        <v/>
      </c>
    </row>
    <row r="83" spans="1:32" x14ac:dyDescent="0.25">
      <c r="A83" t="s">
        <v>106</v>
      </c>
      <c r="B83" t="s">
        <v>70</v>
      </c>
      <c r="C83" s="5">
        <v>-0.68423458519208402</v>
      </c>
      <c r="D83" s="5">
        <v>-0.34211729259604201</v>
      </c>
      <c r="F83">
        <v>1</v>
      </c>
      <c r="G83">
        <v>0</v>
      </c>
      <c r="H83">
        <v>18</v>
      </c>
      <c r="I83">
        <v>0</v>
      </c>
      <c r="J83">
        <f t="shared" si="8"/>
        <v>18</v>
      </c>
      <c r="K83">
        <f t="shared" si="9"/>
        <v>18</v>
      </c>
      <c r="M83">
        <v>4</v>
      </c>
      <c r="N83">
        <v>0</v>
      </c>
      <c r="O83">
        <v>73</v>
      </c>
      <c r="P83">
        <v>18</v>
      </c>
      <c r="Q83">
        <f t="shared" si="10"/>
        <v>91</v>
      </c>
      <c r="R83">
        <f t="shared" si="11"/>
        <v>22.75</v>
      </c>
      <c r="T83">
        <v>5</v>
      </c>
      <c r="U83">
        <v>0</v>
      </c>
      <c r="V83">
        <v>46</v>
      </c>
      <c r="W83">
        <v>8</v>
      </c>
      <c r="X83">
        <f t="shared" si="12"/>
        <v>54</v>
      </c>
      <c r="Y83">
        <f t="shared" si="13"/>
        <v>10.8</v>
      </c>
      <c r="AA83">
        <v>6</v>
      </c>
      <c r="AB83">
        <v>0</v>
      </c>
      <c r="AC83">
        <v>129</v>
      </c>
      <c r="AD83">
        <v>20</v>
      </c>
      <c r="AE83">
        <f t="shared" si="14"/>
        <v>149</v>
      </c>
      <c r="AF83">
        <f t="shared" si="15"/>
        <v>24.833333333333332</v>
      </c>
    </row>
    <row r="84" spans="1:32" x14ac:dyDescent="0.25">
      <c r="A84" t="s">
        <v>396</v>
      </c>
      <c r="B84" t="s">
        <v>16</v>
      </c>
      <c r="C84" s="5">
        <v>-6.4896885176640051E-2</v>
      </c>
      <c r="D84" s="5">
        <v>-1.6224221294160013E-2</v>
      </c>
      <c r="J84">
        <f t="shared" si="8"/>
        <v>0</v>
      </c>
      <c r="K84" t="str">
        <f t="shared" si="9"/>
        <v/>
      </c>
      <c r="Q84">
        <f t="shared" si="10"/>
        <v>0</v>
      </c>
      <c r="R84" t="str">
        <f t="shared" si="11"/>
        <v/>
      </c>
      <c r="X84">
        <f t="shared" si="12"/>
        <v>0</v>
      </c>
      <c r="Y84" t="str">
        <f t="shared" si="13"/>
        <v/>
      </c>
      <c r="AE84">
        <f t="shared" si="14"/>
        <v>0</v>
      </c>
      <c r="AF84" t="str">
        <f t="shared" si="15"/>
        <v/>
      </c>
    </row>
    <row r="85" spans="1:32" x14ac:dyDescent="0.25">
      <c r="A85" t="s">
        <v>167</v>
      </c>
      <c r="B85" t="s">
        <v>98</v>
      </c>
      <c r="C85" s="13"/>
      <c r="D85" s="13"/>
      <c r="F85">
        <v>16</v>
      </c>
      <c r="G85">
        <v>0</v>
      </c>
      <c r="H85">
        <v>122</v>
      </c>
      <c r="I85">
        <v>88</v>
      </c>
      <c r="J85">
        <f t="shared" si="8"/>
        <v>210</v>
      </c>
      <c r="K85">
        <f t="shared" si="9"/>
        <v>13.125</v>
      </c>
      <c r="M85">
        <v>14</v>
      </c>
      <c r="N85">
        <v>0</v>
      </c>
      <c r="O85">
        <v>479</v>
      </c>
      <c r="P85">
        <v>0</v>
      </c>
      <c r="Q85">
        <f t="shared" si="10"/>
        <v>479</v>
      </c>
      <c r="R85">
        <f t="shared" si="11"/>
        <v>34.214285714285715</v>
      </c>
      <c r="T85">
        <v>15</v>
      </c>
      <c r="U85">
        <v>0</v>
      </c>
      <c r="V85">
        <v>799</v>
      </c>
      <c r="W85">
        <v>4</v>
      </c>
      <c r="X85">
        <f t="shared" si="12"/>
        <v>803</v>
      </c>
      <c r="Y85">
        <f t="shared" si="13"/>
        <v>53.533333333333331</v>
      </c>
      <c r="AA85">
        <v>6</v>
      </c>
      <c r="AB85">
        <v>0</v>
      </c>
      <c r="AC85">
        <v>316</v>
      </c>
      <c r="AD85">
        <v>0</v>
      </c>
      <c r="AE85">
        <f t="shared" si="14"/>
        <v>316</v>
      </c>
      <c r="AF85">
        <f t="shared" si="15"/>
        <v>52.666666666666664</v>
      </c>
    </row>
    <row r="86" spans="1:32" x14ac:dyDescent="0.25">
      <c r="A86" t="s">
        <v>33</v>
      </c>
      <c r="B86" t="s">
        <v>10</v>
      </c>
      <c r="C86" s="5">
        <v>-0.3630002578734125</v>
      </c>
      <c r="D86" s="5">
        <v>-0.18150012893670625</v>
      </c>
      <c r="J86">
        <f t="shared" si="8"/>
        <v>0</v>
      </c>
      <c r="K86" t="str">
        <f t="shared" si="9"/>
        <v/>
      </c>
      <c r="Q86">
        <f t="shared" si="10"/>
        <v>0</v>
      </c>
      <c r="R86" t="str">
        <f t="shared" si="11"/>
        <v/>
      </c>
      <c r="X86">
        <f t="shared" si="12"/>
        <v>0</v>
      </c>
      <c r="Y86" t="str">
        <f t="shared" si="13"/>
        <v/>
      </c>
      <c r="AE86">
        <f t="shared" si="14"/>
        <v>0</v>
      </c>
      <c r="AF86" t="str">
        <f t="shared" si="15"/>
        <v/>
      </c>
    </row>
    <row r="87" spans="1:32" x14ac:dyDescent="0.25">
      <c r="A87" t="s">
        <v>265</v>
      </c>
      <c r="B87" t="s">
        <v>98</v>
      </c>
      <c r="C87" s="5">
        <v>-0.30254045839172999</v>
      </c>
      <c r="D87" s="5">
        <v>-5.0423409731954999E-2</v>
      </c>
      <c r="F87">
        <v>7</v>
      </c>
      <c r="G87">
        <v>0</v>
      </c>
      <c r="H87">
        <v>217</v>
      </c>
      <c r="I87">
        <v>7</v>
      </c>
      <c r="J87">
        <f t="shared" si="8"/>
        <v>224</v>
      </c>
      <c r="K87">
        <f t="shared" si="9"/>
        <v>32</v>
      </c>
      <c r="M87">
        <v>16</v>
      </c>
      <c r="N87">
        <v>0</v>
      </c>
      <c r="O87">
        <v>698</v>
      </c>
      <c r="P87">
        <v>87</v>
      </c>
      <c r="Q87">
        <f t="shared" si="10"/>
        <v>785</v>
      </c>
      <c r="R87">
        <f t="shared" si="11"/>
        <v>49.0625</v>
      </c>
      <c r="T87">
        <v>9</v>
      </c>
      <c r="U87">
        <v>0</v>
      </c>
      <c r="V87">
        <v>327</v>
      </c>
      <c r="W87">
        <v>8</v>
      </c>
      <c r="X87">
        <f t="shared" si="12"/>
        <v>335</v>
      </c>
      <c r="Y87">
        <f t="shared" si="13"/>
        <v>37.222222222222221</v>
      </c>
      <c r="AA87">
        <v>16</v>
      </c>
      <c r="AB87">
        <v>0</v>
      </c>
      <c r="AC87">
        <v>701</v>
      </c>
      <c r="AD87">
        <v>67</v>
      </c>
      <c r="AE87">
        <f t="shared" si="14"/>
        <v>768</v>
      </c>
      <c r="AF87">
        <f t="shared" si="15"/>
        <v>48</v>
      </c>
    </row>
    <row r="88" spans="1:32" x14ac:dyDescent="0.25">
      <c r="A88" t="s">
        <v>190</v>
      </c>
      <c r="B88" t="s">
        <v>10</v>
      </c>
      <c r="C88" s="5">
        <v>2.6512070396375109</v>
      </c>
      <c r="D88" s="5">
        <v>0.44186783993958517</v>
      </c>
      <c r="F88">
        <v>6</v>
      </c>
      <c r="G88">
        <v>0</v>
      </c>
      <c r="H88">
        <v>0</v>
      </c>
      <c r="I88">
        <v>75</v>
      </c>
      <c r="J88">
        <f t="shared" si="8"/>
        <v>75</v>
      </c>
      <c r="K88">
        <f t="shared" si="9"/>
        <v>12.5</v>
      </c>
      <c r="M88">
        <v>14</v>
      </c>
      <c r="N88">
        <v>0</v>
      </c>
      <c r="O88">
        <v>72</v>
      </c>
      <c r="P88">
        <v>199</v>
      </c>
      <c r="Q88">
        <f t="shared" si="10"/>
        <v>271</v>
      </c>
      <c r="R88">
        <f t="shared" si="11"/>
        <v>19.357142857142858</v>
      </c>
      <c r="T88">
        <v>6</v>
      </c>
      <c r="U88">
        <v>0</v>
      </c>
      <c r="V88">
        <v>182</v>
      </c>
      <c r="W88">
        <v>63</v>
      </c>
      <c r="X88">
        <f t="shared" si="12"/>
        <v>245</v>
      </c>
      <c r="Y88">
        <f t="shared" si="13"/>
        <v>40.833333333333336</v>
      </c>
      <c r="AE88">
        <f t="shared" si="14"/>
        <v>0</v>
      </c>
      <c r="AF88" t="str">
        <f t="shared" si="15"/>
        <v/>
      </c>
    </row>
    <row r="89" spans="1:32" x14ac:dyDescent="0.25">
      <c r="A89" t="s">
        <v>80</v>
      </c>
      <c r="B89" t="s">
        <v>7</v>
      </c>
      <c r="C89" s="5">
        <v>3.8584270767069597</v>
      </c>
      <c r="D89" s="5">
        <v>0.64307117945115999</v>
      </c>
      <c r="F89">
        <v>16</v>
      </c>
      <c r="G89">
        <v>0</v>
      </c>
      <c r="H89">
        <v>688</v>
      </c>
      <c r="I89">
        <v>112</v>
      </c>
      <c r="J89">
        <f t="shared" si="8"/>
        <v>800</v>
      </c>
      <c r="K89">
        <f t="shared" si="9"/>
        <v>50</v>
      </c>
      <c r="M89">
        <v>16</v>
      </c>
      <c r="N89">
        <v>0</v>
      </c>
      <c r="O89">
        <v>994</v>
      </c>
      <c r="P89">
        <v>81</v>
      </c>
      <c r="Q89">
        <f t="shared" si="10"/>
        <v>1075</v>
      </c>
      <c r="R89">
        <f t="shared" si="11"/>
        <v>67.1875</v>
      </c>
      <c r="T89">
        <v>13</v>
      </c>
      <c r="U89">
        <v>0</v>
      </c>
      <c r="V89">
        <v>818</v>
      </c>
      <c r="W89">
        <v>50</v>
      </c>
      <c r="X89">
        <f t="shared" si="12"/>
        <v>868</v>
      </c>
      <c r="Y89">
        <f t="shared" si="13"/>
        <v>66.769230769230774</v>
      </c>
      <c r="AA89">
        <v>12</v>
      </c>
      <c r="AB89">
        <v>0</v>
      </c>
      <c r="AC89">
        <v>705</v>
      </c>
      <c r="AD89">
        <v>0</v>
      </c>
      <c r="AE89">
        <f t="shared" si="14"/>
        <v>705</v>
      </c>
      <c r="AF89">
        <f t="shared" si="15"/>
        <v>58.75</v>
      </c>
    </row>
    <row r="90" spans="1:32" x14ac:dyDescent="0.25">
      <c r="A90" t="s">
        <v>91</v>
      </c>
      <c r="B90" t="s">
        <v>55</v>
      </c>
      <c r="C90" s="5">
        <v>0.8694380287869754</v>
      </c>
      <c r="D90" s="5">
        <v>0.21735950719674385</v>
      </c>
      <c r="F90">
        <v>16</v>
      </c>
      <c r="G90">
        <v>989</v>
      </c>
      <c r="H90">
        <v>0</v>
      </c>
      <c r="I90">
        <v>0</v>
      </c>
      <c r="J90">
        <f t="shared" si="8"/>
        <v>989</v>
      </c>
      <c r="K90">
        <f t="shared" si="9"/>
        <v>61.8125</v>
      </c>
      <c r="M90">
        <v>16</v>
      </c>
      <c r="N90">
        <v>1012</v>
      </c>
      <c r="O90">
        <v>0</v>
      </c>
      <c r="P90">
        <v>0</v>
      </c>
      <c r="Q90">
        <f t="shared" si="10"/>
        <v>1012</v>
      </c>
      <c r="R90">
        <f t="shared" si="11"/>
        <v>63.25</v>
      </c>
      <c r="T90">
        <v>15</v>
      </c>
      <c r="U90">
        <v>1048</v>
      </c>
      <c r="V90">
        <v>0</v>
      </c>
      <c r="W90">
        <v>0</v>
      </c>
      <c r="X90">
        <f t="shared" si="12"/>
        <v>1048</v>
      </c>
      <c r="Y90">
        <f t="shared" si="13"/>
        <v>69.86666666666666</v>
      </c>
      <c r="AA90">
        <v>15</v>
      </c>
      <c r="AB90">
        <v>932</v>
      </c>
      <c r="AC90">
        <v>0</v>
      </c>
      <c r="AD90">
        <v>0</v>
      </c>
      <c r="AE90">
        <f t="shared" si="14"/>
        <v>932</v>
      </c>
      <c r="AF90">
        <f t="shared" si="15"/>
        <v>62.133333333333333</v>
      </c>
    </row>
    <row r="91" spans="1:32" x14ac:dyDescent="0.25">
      <c r="A91" t="s">
        <v>389</v>
      </c>
      <c r="B91" t="s">
        <v>2</v>
      </c>
      <c r="C91" s="5">
        <v>5.0231809388996957</v>
      </c>
      <c r="D91" s="5">
        <v>1.0046361877799392</v>
      </c>
      <c r="F91">
        <v>16</v>
      </c>
      <c r="G91">
        <v>148</v>
      </c>
      <c r="H91">
        <v>0</v>
      </c>
      <c r="I91">
        <v>0</v>
      </c>
      <c r="J91">
        <f t="shared" si="8"/>
        <v>148</v>
      </c>
      <c r="K91">
        <f t="shared" si="9"/>
        <v>9.25</v>
      </c>
      <c r="M91">
        <v>14</v>
      </c>
      <c r="N91">
        <v>276</v>
      </c>
      <c r="O91">
        <v>0</v>
      </c>
      <c r="P91">
        <v>28</v>
      </c>
      <c r="Q91">
        <f t="shared" si="10"/>
        <v>304</v>
      </c>
      <c r="R91">
        <f t="shared" si="11"/>
        <v>21.714285714285715</v>
      </c>
      <c r="T91">
        <v>5</v>
      </c>
      <c r="U91">
        <v>66</v>
      </c>
      <c r="V91">
        <v>0</v>
      </c>
      <c r="W91">
        <v>0</v>
      </c>
      <c r="X91">
        <f t="shared" si="12"/>
        <v>66</v>
      </c>
      <c r="Y91">
        <f t="shared" si="13"/>
        <v>13.2</v>
      </c>
      <c r="AE91">
        <f t="shared" si="14"/>
        <v>0</v>
      </c>
      <c r="AF91" t="str">
        <f t="shared" si="15"/>
        <v/>
      </c>
    </row>
    <row r="92" spans="1:32" x14ac:dyDescent="0.25">
      <c r="A92" t="s">
        <v>255</v>
      </c>
      <c r="B92" t="s">
        <v>23</v>
      </c>
      <c r="C92" s="5">
        <v>-4.5570517729858193E-2</v>
      </c>
      <c r="D92" s="5">
        <v>-7.5950862883096991E-3</v>
      </c>
      <c r="F92">
        <v>12</v>
      </c>
      <c r="G92">
        <v>0</v>
      </c>
      <c r="H92">
        <v>330</v>
      </c>
      <c r="I92">
        <v>184</v>
      </c>
      <c r="J92">
        <f t="shared" si="8"/>
        <v>514</v>
      </c>
      <c r="K92">
        <f t="shared" si="9"/>
        <v>42.833333333333336</v>
      </c>
      <c r="M92">
        <v>9</v>
      </c>
      <c r="N92">
        <v>0</v>
      </c>
      <c r="O92">
        <v>484</v>
      </c>
      <c r="P92">
        <v>60</v>
      </c>
      <c r="Q92">
        <f t="shared" si="10"/>
        <v>544</v>
      </c>
      <c r="R92">
        <f t="shared" si="11"/>
        <v>60.444444444444443</v>
      </c>
      <c r="T92">
        <v>16</v>
      </c>
      <c r="U92">
        <v>0</v>
      </c>
      <c r="V92">
        <v>531</v>
      </c>
      <c r="W92">
        <v>186</v>
      </c>
      <c r="X92">
        <f t="shared" si="12"/>
        <v>717</v>
      </c>
      <c r="Y92">
        <f t="shared" si="13"/>
        <v>44.8125</v>
      </c>
      <c r="AA92">
        <v>15</v>
      </c>
      <c r="AB92">
        <v>0</v>
      </c>
      <c r="AC92">
        <v>544</v>
      </c>
      <c r="AD92">
        <v>143</v>
      </c>
      <c r="AE92">
        <f t="shared" si="14"/>
        <v>687</v>
      </c>
      <c r="AF92">
        <f t="shared" si="15"/>
        <v>45.8</v>
      </c>
    </row>
    <row r="93" spans="1:32" x14ac:dyDescent="0.25">
      <c r="A93" t="s">
        <v>172</v>
      </c>
      <c r="B93" t="s">
        <v>16</v>
      </c>
      <c r="C93" s="5">
        <v>1.3453898886840261</v>
      </c>
      <c r="D93" s="5">
        <v>0.2690779777368052</v>
      </c>
      <c r="F93">
        <v>16</v>
      </c>
      <c r="G93">
        <v>234</v>
      </c>
      <c r="H93">
        <v>0</v>
      </c>
      <c r="I93">
        <v>84</v>
      </c>
      <c r="J93">
        <f t="shared" si="8"/>
        <v>318</v>
      </c>
      <c r="K93">
        <f t="shared" si="9"/>
        <v>19.875</v>
      </c>
      <c r="M93">
        <v>15</v>
      </c>
      <c r="N93">
        <v>767</v>
      </c>
      <c r="O93">
        <v>0</v>
      </c>
      <c r="P93">
        <v>0</v>
      </c>
      <c r="Q93">
        <f t="shared" si="10"/>
        <v>767</v>
      </c>
      <c r="R93">
        <f t="shared" si="11"/>
        <v>51.133333333333333</v>
      </c>
      <c r="T93">
        <v>16</v>
      </c>
      <c r="U93">
        <v>604</v>
      </c>
      <c r="V93">
        <v>0</v>
      </c>
      <c r="W93">
        <v>0</v>
      </c>
      <c r="X93">
        <f t="shared" si="12"/>
        <v>604</v>
      </c>
      <c r="Y93">
        <f t="shared" si="13"/>
        <v>37.75</v>
      </c>
      <c r="AA93">
        <v>14</v>
      </c>
      <c r="AB93">
        <v>551</v>
      </c>
      <c r="AC93">
        <v>0</v>
      </c>
      <c r="AD93">
        <v>0</v>
      </c>
      <c r="AE93">
        <f t="shared" si="14"/>
        <v>551</v>
      </c>
      <c r="AF93">
        <f t="shared" si="15"/>
        <v>39.357142857142854</v>
      </c>
    </row>
    <row r="94" spans="1:32" x14ac:dyDescent="0.25">
      <c r="A94" t="s">
        <v>24</v>
      </c>
      <c r="B94" t="s">
        <v>26</v>
      </c>
      <c r="C94" s="5">
        <v>1.9732114232127749</v>
      </c>
      <c r="D94" s="5">
        <v>0.39464228464255496</v>
      </c>
      <c r="J94">
        <f t="shared" si="8"/>
        <v>0</v>
      </c>
      <c r="K94" t="str">
        <f t="shared" si="9"/>
        <v/>
      </c>
      <c r="M94">
        <v>7</v>
      </c>
      <c r="N94">
        <v>0</v>
      </c>
      <c r="O94">
        <v>153</v>
      </c>
      <c r="P94">
        <v>85</v>
      </c>
      <c r="Q94">
        <f t="shared" si="10"/>
        <v>238</v>
      </c>
      <c r="R94">
        <f t="shared" si="11"/>
        <v>34</v>
      </c>
      <c r="X94">
        <f t="shared" si="12"/>
        <v>0</v>
      </c>
      <c r="Y94" t="str">
        <f t="shared" si="13"/>
        <v/>
      </c>
      <c r="AE94">
        <f t="shared" si="14"/>
        <v>0</v>
      </c>
      <c r="AF94" t="str">
        <f t="shared" si="15"/>
        <v/>
      </c>
    </row>
    <row r="95" spans="1:32" x14ac:dyDescent="0.25">
      <c r="A95" t="s">
        <v>139</v>
      </c>
      <c r="B95" t="s">
        <v>70</v>
      </c>
      <c r="C95" s="5">
        <v>0.27165363656032082</v>
      </c>
      <c r="D95" s="5">
        <v>0.13582681828016041</v>
      </c>
      <c r="F95">
        <v>11</v>
      </c>
      <c r="G95">
        <v>0</v>
      </c>
      <c r="H95">
        <v>262</v>
      </c>
      <c r="I95">
        <v>21</v>
      </c>
      <c r="J95">
        <f t="shared" si="8"/>
        <v>283</v>
      </c>
      <c r="K95">
        <f t="shared" si="9"/>
        <v>25.727272727272727</v>
      </c>
      <c r="M95">
        <v>11</v>
      </c>
      <c r="N95">
        <v>0</v>
      </c>
      <c r="O95">
        <v>273</v>
      </c>
      <c r="P95">
        <v>49</v>
      </c>
      <c r="Q95">
        <f t="shared" si="10"/>
        <v>322</v>
      </c>
      <c r="R95">
        <f t="shared" si="11"/>
        <v>29.272727272727273</v>
      </c>
      <c r="T95">
        <v>16</v>
      </c>
      <c r="U95">
        <v>0</v>
      </c>
      <c r="V95">
        <v>471</v>
      </c>
      <c r="W95">
        <v>24</v>
      </c>
      <c r="X95">
        <f t="shared" si="12"/>
        <v>495</v>
      </c>
      <c r="Y95">
        <f t="shared" si="13"/>
        <v>30.9375</v>
      </c>
      <c r="AE95">
        <f t="shared" si="14"/>
        <v>0</v>
      </c>
      <c r="AF95" t="str">
        <f t="shared" si="15"/>
        <v/>
      </c>
    </row>
    <row r="96" spans="1:32" x14ac:dyDescent="0.25">
      <c r="A96" t="s">
        <v>241</v>
      </c>
      <c r="B96" t="s">
        <v>26</v>
      </c>
      <c r="C96" s="5">
        <v>3.7345110697750439</v>
      </c>
      <c r="D96" s="5">
        <v>0.62241851162917394</v>
      </c>
      <c r="F96">
        <v>16</v>
      </c>
      <c r="G96">
        <v>0</v>
      </c>
      <c r="H96">
        <v>467</v>
      </c>
      <c r="I96">
        <v>196</v>
      </c>
      <c r="J96">
        <f t="shared" si="8"/>
        <v>663</v>
      </c>
      <c r="K96">
        <f t="shared" si="9"/>
        <v>41.4375</v>
      </c>
      <c r="M96">
        <v>16</v>
      </c>
      <c r="N96">
        <v>0</v>
      </c>
      <c r="O96">
        <v>366</v>
      </c>
      <c r="P96">
        <v>287</v>
      </c>
      <c r="Q96">
        <f t="shared" si="10"/>
        <v>653</v>
      </c>
      <c r="R96">
        <f t="shared" si="11"/>
        <v>40.8125</v>
      </c>
      <c r="T96">
        <v>15</v>
      </c>
      <c r="U96">
        <v>0</v>
      </c>
      <c r="V96">
        <v>100</v>
      </c>
      <c r="W96">
        <v>381</v>
      </c>
      <c r="X96">
        <f t="shared" si="12"/>
        <v>481</v>
      </c>
      <c r="Y96">
        <f t="shared" si="13"/>
        <v>32.06666666666667</v>
      </c>
      <c r="AA96">
        <v>16</v>
      </c>
      <c r="AB96">
        <v>0</v>
      </c>
      <c r="AC96">
        <v>1026</v>
      </c>
      <c r="AD96">
        <v>197</v>
      </c>
      <c r="AE96">
        <f t="shared" si="14"/>
        <v>1223</v>
      </c>
      <c r="AF96">
        <f t="shared" si="15"/>
        <v>76.4375</v>
      </c>
    </row>
    <row r="97" spans="1:32" x14ac:dyDescent="0.25">
      <c r="A97" t="s">
        <v>310</v>
      </c>
      <c r="B97" t="s">
        <v>2</v>
      </c>
      <c r="C97" s="5">
        <v>4.5475067393895863</v>
      </c>
      <c r="D97" s="5">
        <v>0.75791778989826442</v>
      </c>
      <c r="F97">
        <v>16</v>
      </c>
      <c r="G97">
        <v>411</v>
      </c>
      <c r="H97">
        <v>0</v>
      </c>
      <c r="I97">
        <v>193</v>
      </c>
      <c r="J97">
        <f t="shared" si="8"/>
        <v>604</v>
      </c>
      <c r="K97">
        <f t="shared" si="9"/>
        <v>37.75</v>
      </c>
      <c r="M97">
        <v>16</v>
      </c>
      <c r="N97">
        <v>830</v>
      </c>
      <c r="O97">
        <v>0</v>
      </c>
      <c r="P97">
        <v>36</v>
      </c>
      <c r="Q97">
        <f t="shared" si="10"/>
        <v>866</v>
      </c>
      <c r="R97">
        <f t="shared" si="11"/>
        <v>54.125</v>
      </c>
      <c r="T97">
        <v>9</v>
      </c>
      <c r="U97">
        <v>467</v>
      </c>
      <c r="V97">
        <v>0</v>
      </c>
      <c r="W97">
        <v>3</v>
      </c>
      <c r="X97">
        <f t="shared" si="12"/>
        <v>470</v>
      </c>
      <c r="Y97">
        <f t="shared" si="13"/>
        <v>52.222222222222221</v>
      </c>
      <c r="AA97">
        <v>12</v>
      </c>
      <c r="AB97">
        <v>613</v>
      </c>
      <c r="AC97">
        <v>0</v>
      </c>
      <c r="AD97">
        <v>5</v>
      </c>
      <c r="AE97">
        <f t="shared" si="14"/>
        <v>618</v>
      </c>
      <c r="AF97">
        <f t="shared" si="15"/>
        <v>51.5</v>
      </c>
    </row>
    <row r="98" spans="1:32" x14ac:dyDescent="0.25">
      <c r="A98" t="s">
        <v>17</v>
      </c>
      <c r="B98" t="s">
        <v>2</v>
      </c>
      <c r="C98" s="5">
        <v>5.9777422813106416</v>
      </c>
      <c r="D98" s="5">
        <v>0.9962903802184403</v>
      </c>
      <c r="F98">
        <v>12</v>
      </c>
      <c r="G98">
        <v>50</v>
      </c>
      <c r="H98">
        <v>0</v>
      </c>
      <c r="I98">
        <v>52</v>
      </c>
      <c r="J98">
        <f t="shared" si="8"/>
        <v>102</v>
      </c>
      <c r="K98">
        <f t="shared" si="9"/>
        <v>8.5</v>
      </c>
      <c r="M98">
        <v>8</v>
      </c>
      <c r="N98">
        <v>3</v>
      </c>
      <c r="O98">
        <v>0</v>
      </c>
      <c r="P98">
        <v>38</v>
      </c>
      <c r="Q98">
        <f t="shared" si="10"/>
        <v>41</v>
      </c>
      <c r="R98">
        <f t="shared" si="11"/>
        <v>5.125</v>
      </c>
      <c r="X98">
        <f t="shared" si="12"/>
        <v>0</v>
      </c>
      <c r="Y98" t="str">
        <f t="shared" si="13"/>
        <v/>
      </c>
      <c r="AE98">
        <f t="shared" si="14"/>
        <v>0</v>
      </c>
      <c r="AF98" t="str">
        <f t="shared" si="15"/>
        <v/>
      </c>
    </row>
    <row r="99" spans="1:32" x14ac:dyDescent="0.25">
      <c r="A99" t="s">
        <v>411</v>
      </c>
      <c r="B99" t="s">
        <v>55</v>
      </c>
      <c r="C99" s="5">
        <v>-2.4333200249966391</v>
      </c>
      <c r="D99" s="5">
        <v>-0.48666400499932783</v>
      </c>
      <c r="J99">
        <f t="shared" si="8"/>
        <v>0</v>
      </c>
      <c r="K99" t="str">
        <f t="shared" si="9"/>
        <v/>
      </c>
      <c r="Q99">
        <f t="shared" si="10"/>
        <v>0</v>
      </c>
      <c r="R99" t="str">
        <f t="shared" si="11"/>
        <v/>
      </c>
      <c r="X99">
        <f t="shared" si="12"/>
        <v>0</v>
      </c>
      <c r="Y99" t="str">
        <f t="shared" si="13"/>
        <v/>
      </c>
      <c r="AE99">
        <f t="shared" si="14"/>
        <v>0</v>
      </c>
      <c r="AF99" t="str">
        <f t="shared" si="15"/>
        <v/>
      </c>
    </row>
    <row r="100" spans="1:32" x14ac:dyDescent="0.25">
      <c r="A100" t="s">
        <v>177</v>
      </c>
      <c r="B100" t="s">
        <v>10</v>
      </c>
      <c r="C100" s="5">
        <v>0.36385211023877562</v>
      </c>
      <c r="D100" s="5">
        <v>0.18192605511938781</v>
      </c>
      <c r="F100">
        <v>15</v>
      </c>
      <c r="G100">
        <v>0</v>
      </c>
      <c r="H100">
        <v>877</v>
      </c>
      <c r="I100">
        <v>92</v>
      </c>
      <c r="J100">
        <f t="shared" si="8"/>
        <v>969</v>
      </c>
      <c r="K100">
        <f t="shared" si="9"/>
        <v>64.599999999999994</v>
      </c>
      <c r="Q100">
        <f t="shared" si="10"/>
        <v>0</v>
      </c>
      <c r="R100" t="str">
        <f t="shared" si="11"/>
        <v/>
      </c>
      <c r="T100">
        <v>11</v>
      </c>
      <c r="U100">
        <v>0</v>
      </c>
      <c r="V100">
        <v>614</v>
      </c>
      <c r="W100">
        <v>31</v>
      </c>
      <c r="X100">
        <f t="shared" si="12"/>
        <v>645</v>
      </c>
      <c r="Y100">
        <f t="shared" si="13"/>
        <v>58.636363636363633</v>
      </c>
      <c r="AA100">
        <v>11</v>
      </c>
      <c r="AB100">
        <v>0</v>
      </c>
      <c r="AC100">
        <v>654</v>
      </c>
      <c r="AD100">
        <v>41</v>
      </c>
      <c r="AE100">
        <f t="shared" si="14"/>
        <v>695</v>
      </c>
      <c r="AF100">
        <f t="shared" si="15"/>
        <v>63.18181818181818</v>
      </c>
    </row>
    <row r="101" spans="1:32" x14ac:dyDescent="0.25">
      <c r="A101" t="s">
        <v>289</v>
      </c>
      <c r="B101" t="s">
        <v>70</v>
      </c>
      <c r="C101" s="5">
        <v>-5.0411554372984826</v>
      </c>
      <c r="D101" s="5">
        <v>-0.84019257288308047</v>
      </c>
      <c r="J101">
        <f t="shared" si="8"/>
        <v>0</v>
      </c>
      <c r="K101" t="str">
        <f t="shared" si="9"/>
        <v/>
      </c>
      <c r="Q101">
        <f t="shared" si="10"/>
        <v>0</v>
      </c>
      <c r="R101" t="str">
        <f t="shared" si="11"/>
        <v/>
      </c>
      <c r="X101">
        <f t="shared" si="12"/>
        <v>0</v>
      </c>
      <c r="Y101" t="str">
        <f t="shared" si="13"/>
        <v/>
      </c>
      <c r="AE101">
        <f t="shared" si="14"/>
        <v>0</v>
      </c>
      <c r="AF101" t="str">
        <f t="shared" si="15"/>
        <v/>
      </c>
    </row>
    <row r="102" spans="1:32" x14ac:dyDescent="0.25">
      <c r="A102" t="s">
        <v>351</v>
      </c>
      <c r="B102" t="s">
        <v>26</v>
      </c>
      <c r="C102" s="5">
        <v>5.005810446025441E-2</v>
      </c>
      <c r="D102" s="5">
        <v>1.2514526115063603E-2</v>
      </c>
      <c r="J102">
        <f t="shared" si="8"/>
        <v>0</v>
      </c>
      <c r="K102" t="str">
        <f t="shared" si="9"/>
        <v/>
      </c>
      <c r="M102">
        <v>6</v>
      </c>
      <c r="N102">
        <v>0</v>
      </c>
      <c r="O102">
        <v>311</v>
      </c>
      <c r="P102">
        <v>78</v>
      </c>
      <c r="Q102">
        <f t="shared" si="10"/>
        <v>389</v>
      </c>
      <c r="R102">
        <f t="shared" si="11"/>
        <v>64.833333333333329</v>
      </c>
      <c r="T102">
        <v>10</v>
      </c>
      <c r="U102">
        <v>0</v>
      </c>
      <c r="V102">
        <v>505</v>
      </c>
      <c r="W102">
        <v>149</v>
      </c>
      <c r="X102">
        <f t="shared" si="12"/>
        <v>654</v>
      </c>
      <c r="Y102">
        <f t="shared" si="13"/>
        <v>65.400000000000006</v>
      </c>
      <c r="AE102">
        <f t="shared" si="14"/>
        <v>0</v>
      </c>
      <c r="AF102" t="str">
        <f t="shared" si="15"/>
        <v/>
      </c>
    </row>
    <row r="103" spans="1:32" x14ac:dyDescent="0.25">
      <c r="A103" t="s">
        <v>159</v>
      </c>
      <c r="B103" t="s">
        <v>70</v>
      </c>
      <c r="C103" s="5">
        <v>-0.19632467179512447</v>
      </c>
      <c r="D103" s="5">
        <v>-9.8162335897562236E-2</v>
      </c>
      <c r="F103">
        <v>16</v>
      </c>
      <c r="G103">
        <v>0</v>
      </c>
      <c r="H103">
        <v>312</v>
      </c>
      <c r="I103">
        <v>9</v>
      </c>
      <c r="J103">
        <f t="shared" si="8"/>
        <v>321</v>
      </c>
      <c r="K103">
        <f t="shared" si="9"/>
        <v>20.0625</v>
      </c>
      <c r="M103">
        <v>4</v>
      </c>
      <c r="N103">
        <v>0</v>
      </c>
      <c r="O103">
        <v>105</v>
      </c>
      <c r="P103">
        <v>18</v>
      </c>
      <c r="Q103">
        <f t="shared" si="10"/>
        <v>123</v>
      </c>
      <c r="R103">
        <f t="shared" si="11"/>
        <v>30.75</v>
      </c>
      <c r="X103">
        <f t="shared" si="12"/>
        <v>0</v>
      </c>
      <c r="Y103" t="str">
        <f t="shared" si="13"/>
        <v/>
      </c>
      <c r="AE103">
        <f t="shared" si="14"/>
        <v>0</v>
      </c>
      <c r="AF103" t="str">
        <f t="shared" si="15"/>
        <v/>
      </c>
    </row>
    <row r="104" spans="1:32" x14ac:dyDescent="0.25">
      <c r="A104" t="s">
        <v>140</v>
      </c>
      <c r="B104" t="s">
        <v>13</v>
      </c>
      <c r="C104" s="5">
        <v>1.6014926738913622</v>
      </c>
      <c r="D104" s="5">
        <v>0.40037316847284055</v>
      </c>
      <c r="F104">
        <v>13</v>
      </c>
      <c r="G104">
        <v>445</v>
      </c>
      <c r="H104">
        <v>0</v>
      </c>
      <c r="I104">
        <v>104</v>
      </c>
      <c r="J104">
        <f t="shared" si="8"/>
        <v>549</v>
      </c>
      <c r="K104">
        <f t="shared" si="9"/>
        <v>42.230769230769234</v>
      </c>
      <c r="M104">
        <v>14</v>
      </c>
      <c r="N104">
        <v>613</v>
      </c>
      <c r="O104">
        <v>0</v>
      </c>
      <c r="P104">
        <v>9</v>
      </c>
      <c r="Q104">
        <f t="shared" si="10"/>
        <v>622</v>
      </c>
      <c r="R104">
        <f t="shared" si="11"/>
        <v>44.428571428571431</v>
      </c>
      <c r="T104">
        <v>13</v>
      </c>
      <c r="U104">
        <v>708</v>
      </c>
      <c r="V104">
        <v>0</v>
      </c>
      <c r="W104">
        <v>0</v>
      </c>
      <c r="X104">
        <f t="shared" si="12"/>
        <v>708</v>
      </c>
      <c r="Y104">
        <f t="shared" si="13"/>
        <v>54.46153846153846</v>
      </c>
      <c r="AA104">
        <v>16</v>
      </c>
      <c r="AB104">
        <v>549</v>
      </c>
      <c r="AC104">
        <v>0</v>
      </c>
      <c r="AD104">
        <v>0</v>
      </c>
      <c r="AE104">
        <f t="shared" si="14"/>
        <v>549</v>
      </c>
      <c r="AF104">
        <f t="shared" si="15"/>
        <v>34.3125</v>
      </c>
    </row>
    <row r="105" spans="1:32" x14ac:dyDescent="0.25">
      <c r="A105" t="s">
        <v>427</v>
      </c>
      <c r="B105" t="s">
        <v>98</v>
      </c>
      <c r="C105" s="5">
        <v>-3.3190361327351621</v>
      </c>
      <c r="D105" s="5">
        <v>-0.55317268878919368</v>
      </c>
      <c r="F105">
        <v>6</v>
      </c>
      <c r="G105">
        <v>0</v>
      </c>
      <c r="H105">
        <v>87</v>
      </c>
      <c r="I105">
        <v>0</v>
      </c>
      <c r="J105">
        <f t="shared" si="8"/>
        <v>87</v>
      </c>
      <c r="K105">
        <f t="shared" si="9"/>
        <v>14.5</v>
      </c>
      <c r="M105">
        <v>13</v>
      </c>
      <c r="N105">
        <v>0</v>
      </c>
      <c r="O105">
        <v>275</v>
      </c>
      <c r="P105">
        <v>36</v>
      </c>
      <c r="Q105">
        <f t="shared" si="10"/>
        <v>311</v>
      </c>
      <c r="R105">
        <f t="shared" si="11"/>
        <v>23.923076923076923</v>
      </c>
      <c r="T105">
        <v>16</v>
      </c>
      <c r="U105">
        <v>0</v>
      </c>
      <c r="V105">
        <v>533</v>
      </c>
      <c r="W105">
        <v>73</v>
      </c>
      <c r="X105">
        <f t="shared" si="12"/>
        <v>606</v>
      </c>
      <c r="Y105">
        <f t="shared" si="13"/>
        <v>37.875</v>
      </c>
      <c r="AA105">
        <v>16</v>
      </c>
      <c r="AB105">
        <v>0</v>
      </c>
      <c r="AC105">
        <v>332</v>
      </c>
      <c r="AD105">
        <v>11</v>
      </c>
      <c r="AE105">
        <f t="shared" si="14"/>
        <v>343</v>
      </c>
      <c r="AF105">
        <f t="shared" si="15"/>
        <v>21.4375</v>
      </c>
    </row>
    <row r="106" spans="1:32" x14ac:dyDescent="0.25">
      <c r="A106" t="s">
        <v>224</v>
      </c>
      <c r="B106" t="s">
        <v>201</v>
      </c>
      <c r="C106" s="5">
        <v>-4.0319440157966087</v>
      </c>
      <c r="D106" s="5">
        <v>-0.67199066929943474</v>
      </c>
      <c r="J106">
        <f t="shared" si="8"/>
        <v>0</v>
      </c>
      <c r="K106" t="str">
        <f t="shared" si="9"/>
        <v/>
      </c>
      <c r="M106">
        <v>4</v>
      </c>
      <c r="N106">
        <v>0</v>
      </c>
      <c r="O106">
        <v>0</v>
      </c>
      <c r="P106">
        <v>15</v>
      </c>
      <c r="Q106">
        <f t="shared" si="10"/>
        <v>15</v>
      </c>
      <c r="R106">
        <f t="shared" si="11"/>
        <v>3.75</v>
      </c>
      <c r="T106">
        <v>2</v>
      </c>
      <c r="U106">
        <v>0</v>
      </c>
      <c r="V106">
        <v>0</v>
      </c>
      <c r="W106">
        <v>11</v>
      </c>
      <c r="X106">
        <f t="shared" si="12"/>
        <v>11</v>
      </c>
      <c r="Y106">
        <f t="shared" si="13"/>
        <v>5.5</v>
      </c>
      <c r="AE106">
        <f t="shared" si="14"/>
        <v>0</v>
      </c>
      <c r="AF106" t="str">
        <f t="shared" si="15"/>
        <v/>
      </c>
    </row>
    <row r="107" spans="1:32" x14ac:dyDescent="0.25">
      <c r="A107" t="s">
        <v>227</v>
      </c>
      <c r="B107" t="s">
        <v>49</v>
      </c>
      <c r="C107" s="5">
        <v>-6.254360828304776</v>
      </c>
      <c r="D107" s="5">
        <v>-1.0423934713841294</v>
      </c>
      <c r="F107">
        <v>13</v>
      </c>
      <c r="G107">
        <v>812</v>
      </c>
      <c r="H107">
        <v>0</v>
      </c>
      <c r="I107">
        <v>41</v>
      </c>
      <c r="J107">
        <f t="shared" si="8"/>
        <v>853</v>
      </c>
      <c r="K107">
        <f t="shared" si="9"/>
        <v>65.615384615384613</v>
      </c>
      <c r="M107">
        <v>16</v>
      </c>
      <c r="N107">
        <v>1053</v>
      </c>
      <c r="O107">
        <v>0</v>
      </c>
      <c r="P107">
        <v>65</v>
      </c>
      <c r="Q107">
        <f t="shared" si="10"/>
        <v>1118</v>
      </c>
      <c r="R107">
        <f t="shared" si="11"/>
        <v>69.875</v>
      </c>
      <c r="T107">
        <v>16</v>
      </c>
      <c r="U107">
        <v>1118</v>
      </c>
      <c r="V107">
        <v>0</v>
      </c>
      <c r="W107">
        <v>75</v>
      </c>
      <c r="X107">
        <f t="shared" si="12"/>
        <v>1193</v>
      </c>
      <c r="Y107">
        <f t="shared" si="13"/>
        <v>74.5625</v>
      </c>
      <c r="AA107">
        <v>15</v>
      </c>
      <c r="AB107">
        <v>888</v>
      </c>
      <c r="AC107">
        <v>0</v>
      </c>
      <c r="AD107">
        <v>48</v>
      </c>
      <c r="AE107">
        <f t="shared" si="14"/>
        <v>936</v>
      </c>
      <c r="AF107">
        <f t="shared" si="15"/>
        <v>62.4</v>
      </c>
    </row>
    <row r="108" spans="1:32" x14ac:dyDescent="0.25">
      <c r="A108" t="s">
        <v>19</v>
      </c>
      <c r="B108" t="s">
        <v>16</v>
      </c>
      <c r="C108" s="5">
        <v>3.5947972881352626</v>
      </c>
      <c r="D108" s="5">
        <v>0.59913288135587706</v>
      </c>
      <c r="F108">
        <v>5</v>
      </c>
      <c r="G108">
        <v>0</v>
      </c>
      <c r="H108">
        <v>0</v>
      </c>
      <c r="I108">
        <v>103</v>
      </c>
      <c r="J108">
        <f t="shared" si="8"/>
        <v>103</v>
      </c>
      <c r="K108">
        <f t="shared" si="9"/>
        <v>20.6</v>
      </c>
      <c r="Q108">
        <f t="shared" si="10"/>
        <v>0</v>
      </c>
      <c r="R108" t="str">
        <f t="shared" si="11"/>
        <v/>
      </c>
      <c r="T108">
        <v>16</v>
      </c>
      <c r="U108">
        <v>22</v>
      </c>
      <c r="V108">
        <v>0</v>
      </c>
      <c r="W108">
        <v>230</v>
      </c>
      <c r="X108">
        <f t="shared" si="12"/>
        <v>252</v>
      </c>
      <c r="Y108">
        <f t="shared" si="13"/>
        <v>15.75</v>
      </c>
      <c r="AE108">
        <f t="shared" si="14"/>
        <v>0</v>
      </c>
      <c r="AF108" t="str">
        <f t="shared" si="15"/>
        <v/>
      </c>
    </row>
    <row r="109" spans="1:32" x14ac:dyDescent="0.25">
      <c r="A109" t="s">
        <v>408</v>
      </c>
      <c r="B109" t="s">
        <v>70</v>
      </c>
      <c r="C109" s="5">
        <v>-2.3167480815533237</v>
      </c>
      <c r="D109" s="5">
        <v>-0.57918702038833092</v>
      </c>
      <c r="F109">
        <v>1</v>
      </c>
      <c r="G109">
        <v>0</v>
      </c>
      <c r="H109">
        <v>7</v>
      </c>
      <c r="I109">
        <v>0</v>
      </c>
      <c r="J109">
        <f t="shared" si="8"/>
        <v>7</v>
      </c>
      <c r="K109">
        <f t="shared" si="9"/>
        <v>7</v>
      </c>
      <c r="Q109">
        <f t="shared" si="10"/>
        <v>0</v>
      </c>
      <c r="R109" t="str">
        <f t="shared" si="11"/>
        <v/>
      </c>
      <c r="X109">
        <f t="shared" si="12"/>
        <v>0</v>
      </c>
      <c r="Y109" t="str">
        <f t="shared" si="13"/>
        <v/>
      </c>
      <c r="AE109">
        <f t="shared" si="14"/>
        <v>0</v>
      </c>
      <c r="AF109" t="str">
        <f t="shared" si="15"/>
        <v/>
      </c>
    </row>
    <row r="110" spans="1:32" x14ac:dyDescent="0.25">
      <c r="A110" t="s">
        <v>360</v>
      </c>
      <c r="B110" t="s">
        <v>45</v>
      </c>
      <c r="C110" s="5">
        <v>-3.3741817249846959</v>
      </c>
      <c r="D110" s="5">
        <v>-0.56236362083078262</v>
      </c>
      <c r="F110">
        <v>16</v>
      </c>
      <c r="G110">
        <v>649</v>
      </c>
      <c r="H110">
        <v>0</v>
      </c>
      <c r="I110">
        <v>62</v>
      </c>
      <c r="J110">
        <f t="shared" si="8"/>
        <v>711</v>
      </c>
      <c r="K110">
        <f t="shared" si="9"/>
        <v>44.4375</v>
      </c>
      <c r="M110">
        <v>16</v>
      </c>
      <c r="N110">
        <v>959</v>
      </c>
      <c r="O110">
        <v>0</v>
      </c>
      <c r="P110">
        <v>45</v>
      </c>
      <c r="Q110">
        <f t="shared" si="10"/>
        <v>1004</v>
      </c>
      <c r="R110">
        <f t="shared" si="11"/>
        <v>62.75</v>
      </c>
      <c r="T110">
        <v>14</v>
      </c>
      <c r="U110">
        <v>892</v>
      </c>
      <c r="V110">
        <v>0</v>
      </c>
      <c r="W110">
        <v>39</v>
      </c>
      <c r="X110">
        <f t="shared" si="12"/>
        <v>931</v>
      </c>
      <c r="Y110">
        <f t="shared" si="13"/>
        <v>66.5</v>
      </c>
      <c r="AA110">
        <v>6</v>
      </c>
      <c r="AB110">
        <v>394</v>
      </c>
      <c r="AC110">
        <v>0</v>
      </c>
      <c r="AD110">
        <v>26</v>
      </c>
      <c r="AE110">
        <f t="shared" si="14"/>
        <v>420</v>
      </c>
      <c r="AF110">
        <f t="shared" si="15"/>
        <v>70</v>
      </c>
    </row>
    <row r="111" spans="1:32" x14ac:dyDescent="0.25">
      <c r="A111" t="s">
        <v>99</v>
      </c>
      <c r="B111" t="s">
        <v>26</v>
      </c>
      <c r="C111" s="5">
        <v>0.71282048403361487</v>
      </c>
      <c r="D111" s="5">
        <v>0.11880341400560247</v>
      </c>
      <c r="J111">
        <f t="shared" si="8"/>
        <v>0</v>
      </c>
      <c r="K111" t="str">
        <f t="shared" si="9"/>
        <v/>
      </c>
      <c r="Q111">
        <f t="shared" si="10"/>
        <v>0</v>
      </c>
      <c r="R111" t="str">
        <f t="shared" si="11"/>
        <v/>
      </c>
      <c r="X111">
        <f t="shared" si="12"/>
        <v>0</v>
      </c>
      <c r="Y111" t="str">
        <f t="shared" si="13"/>
        <v/>
      </c>
      <c r="AE111">
        <f t="shared" si="14"/>
        <v>0</v>
      </c>
      <c r="AF111" t="str">
        <f t="shared" si="15"/>
        <v/>
      </c>
    </row>
    <row r="112" spans="1:32" x14ac:dyDescent="0.25">
      <c r="A112" t="s">
        <v>253</v>
      </c>
      <c r="B112" t="s">
        <v>16</v>
      </c>
      <c r="C112" s="5">
        <v>3.1266392800482858</v>
      </c>
      <c r="D112" s="5">
        <v>0.52110654667471434</v>
      </c>
      <c r="J112">
        <f t="shared" si="8"/>
        <v>0</v>
      </c>
      <c r="K112" t="str">
        <f t="shared" si="9"/>
        <v/>
      </c>
      <c r="Q112">
        <f t="shared" si="10"/>
        <v>0</v>
      </c>
      <c r="R112" t="str">
        <f t="shared" si="11"/>
        <v/>
      </c>
      <c r="X112">
        <f t="shared" si="12"/>
        <v>0</v>
      </c>
      <c r="Y112" t="str">
        <f t="shared" si="13"/>
        <v/>
      </c>
      <c r="AE112">
        <f t="shared" si="14"/>
        <v>0</v>
      </c>
      <c r="AF112" t="str">
        <f t="shared" si="15"/>
        <v/>
      </c>
    </row>
    <row r="113" spans="1:32" x14ac:dyDescent="0.25">
      <c r="A113" t="s">
        <v>248</v>
      </c>
      <c r="B113" t="s">
        <v>23</v>
      </c>
      <c r="C113" s="5">
        <v>3.4536952947924622</v>
      </c>
      <c r="D113" s="5">
        <v>0.5756158824654104</v>
      </c>
      <c r="J113">
        <f t="shared" si="8"/>
        <v>0</v>
      </c>
      <c r="K113" t="str">
        <f t="shared" si="9"/>
        <v/>
      </c>
      <c r="M113">
        <v>12</v>
      </c>
      <c r="N113">
        <v>0</v>
      </c>
      <c r="O113">
        <v>386</v>
      </c>
      <c r="P113">
        <v>68</v>
      </c>
      <c r="Q113">
        <f t="shared" si="10"/>
        <v>454</v>
      </c>
      <c r="R113">
        <f t="shared" si="11"/>
        <v>37.833333333333336</v>
      </c>
      <c r="T113">
        <v>8</v>
      </c>
      <c r="U113">
        <v>0</v>
      </c>
      <c r="V113">
        <v>84</v>
      </c>
      <c r="W113">
        <v>110</v>
      </c>
      <c r="X113">
        <f t="shared" si="12"/>
        <v>194</v>
      </c>
      <c r="Y113">
        <f t="shared" si="13"/>
        <v>24.25</v>
      </c>
      <c r="AA113">
        <v>4</v>
      </c>
      <c r="AB113">
        <v>0</v>
      </c>
      <c r="AC113">
        <v>34</v>
      </c>
      <c r="AD113">
        <v>7</v>
      </c>
      <c r="AE113">
        <f t="shared" si="14"/>
        <v>41</v>
      </c>
      <c r="AF113">
        <f t="shared" si="15"/>
        <v>10.25</v>
      </c>
    </row>
    <row r="114" spans="1:32" x14ac:dyDescent="0.25">
      <c r="A114" t="s">
        <v>148</v>
      </c>
      <c r="B114" t="s">
        <v>98</v>
      </c>
      <c r="C114" s="5">
        <v>-1.0664196025470793</v>
      </c>
      <c r="D114" s="5">
        <v>-0.17773660042451322</v>
      </c>
      <c r="F114">
        <v>6</v>
      </c>
      <c r="G114">
        <v>0</v>
      </c>
      <c r="H114">
        <v>40</v>
      </c>
      <c r="I114">
        <v>40</v>
      </c>
      <c r="J114">
        <f t="shared" si="8"/>
        <v>80</v>
      </c>
      <c r="K114">
        <f t="shared" si="9"/>
        <v>13.333333333333334</v>
      </c>
      <c r="M114">
        <v>11</v>
      </c>
      <c r="N114">
        <v>0</v>
      </c>
      <c r="O114">
        <v>146</v>
      </c>
      <c r="P114">
        <v>12</v>
      </c>
      <c r="Q114">
        <f t="shared" si="10"/>
        <v>158</v>
      </c>
      <c r="R114">
        <f t="shared" si="11"/>
        <v>14.363636363636363</v>
      </c>
      <c r="X114">
        <f t="shared" si="12"/>
        <v>0</v>
      </c>
      <c r="Y114" t="str">
        <f t="shared" si="13"/>
        <v/>
      </c>
      <c r="AE114">
        <f t="shared" si="14"/>
        <v>0</v>
      </c>
      <c r="AF114" t="str">
        <f t="shared" si="15"/>
        <v/>
      </c>
    </row>
    <row r="115" spans="1:32" x14ac:dyDescent="0.25">
      <c r="A115" t="s">
        <v>84</v>
      </c>
      <c r="B115" t="s">
        <v>2</v>
      </c>
      <c r="C115" s="5">
        <v>2.5923257121257604</v>
      </c>
      <c r="D115" s="5">
        <v>0.43205428535429341</v>
      </c>
      <c r="F115">
        <v>12</v>
      </c>
      <c r="G115">
        <v>18</v>
      </c>
      <c r="H115">
        <v>0</v>
      </c>
      <c r="I115">
        <v>75</v>
      </c>
      <c r="J115">
        <f t="shared" si="8"/>
        <v>93</v>
      </c>
      <c r="K115">
        <f t="shared" si="9"/>
        <v>7.75</v>
      </c>
      <c r="Q115">
        <f t="shared" si="10"/>
        <v>0</v>
      </c>
      <c r="R115" t="str">
        <f t="shared" si="11"/>
        <v/>
      </c>
      <c r="T115">
        <v>9</v>
      </c>
      <c r="U115">
        <v>46</v>
      </c>
      <c r="V115">
        <v>0</v>
      </c>
      <c r="W115">
        <v>81</v>
      </c>
      <c r="X115">
        <f t="shared" si="12"/>
        <v>127</v>
      </c>
      <c r="Y115">
        <f t="shared" si="13"/>
        <v>14.111111111111111</v>
      </c>
      <c r="AE115">
        <f t="shared" si="14"/>
        <v>0</v>
      </c>
      <c r="AF115" t="str">
        <f t="shared" si="15"/>
        <v/>
      </c>
    </row>
    <row r="116" spans="1:32" x14ac:dyDescent="0.25">
      <c r="A116" t="s">
        <v>116</v>
      </c>
      <c r="B116" t="s">
        <v>16</v>
      </c>
      <c r="C116" s="5">
        <v>2.460368261283314</v>
      </c>
      <c r="D116" s="5">
        <v>0.6150920653208285</v>
      </c>
      <c r="F116">
        <v>16</v>
      </c>
      <c r="G116">
        <v>382</v>
      </c>
      <c r="H116">
        <v>0</v>
      </c>
      <c r="I116">
        <v>12</v>
      </c>
      <c r="J116">
        <f t="shared" si="8"/>
        <v>394</v>
      </c>
      <c r="K116">
        <f t="shared" si="9"/>
        <v>24.625</v>
      </c>
      <c r="M116">
        <v>16</v>
      </c>
      <c r="N116">
        <v>474</v>
      </c>
      <c r="O116">
        <v>0</v>
      </c>
      <c r="P116">
        <v>12</v>
      </c>
      <c r="Q116">
        <f t="shared" si="10"/>
        <v>486</v>
      </c>
      <c r="R116">
        <f t="shared" si="11"/>
        <v>30.375</v>
      </c>
      <c r="T116">
        <v>16</v>
      </c>
      <c r="U116">
        <v>568</v>
      </c>
      <c r="V116">
        <v>0</v>
      </c>
      <c r="W116">
        <v>1</v>
      </c>
      <c r="X116">
        <f t="shared" si="12"/>
        <v>569</v>
      </c>
      <c r="Y116">
        <f t="shared" si="13"/>
        <v>35.5625</v>
      </c>
      <c r="AA116">
        <v>16</v>
      </c>
      <c r="AB116">
        <v>536</v>
      </c>
      <c r="AC116">
        <v>0</v>
      </c>
      <c r="AD116">
        <v>0</v>
      </c>
      <c r="AE116">
        <f t="shared" si="14"/>
        <v>536</v>
      </c>
      <c r="AF116">
        <f t="shared" si="15"/>
        <v>33.5</v>
      </c>
    </row>
    <row r="117" spans="1:32" x14ac:dyDescent="0.25">
      <c r="A117" t="s">
        <v>272</v>
      </c>
      <c r="B117" t="s">
        <v>7</v>
      </c>
      <c r="C117" s="5">
        <v>1.5913503154153881</v>
      </c>
      <c r="D117" s="5">
        <v>0.26522505256923135</v>
      </c>
      <c r="J117">
        <f t="shared" si="8"/>
        <v>0</v>
      </c>
      <c r="K117" t="str">
        <f t="shared" si="9"/>
        <v/>
      </c>
      <c r="Q117">
        <f t="shared" si="10"/>
        <v>0</v>
      </c>
      <c r="R117" t="str">
        <f t="shared" si="11"/>
        <v/>
      </c>
      <c r="X117">
        <f t="shared" si="12"/>
        <v>0</v>
      </c>
      <c r="Y117" t="str">
        <f t="shared" si="13"/>
        <v/>
      </c>
      <c r="AE117">
        <f t="shared" si="14"/>
        <v>0</v>
      </c>
      <c r="AF117" t="str">
        <f t="shared" si="15"/>
        <v/>
      </c>
    </row>
    <row r="118" spans="1:32" x14ac:dyDescent="0.25">
      <c r="A118" t="s">
        <v>111</v>
      </c>
      <c r="B118" t="s">
        <v>112</v>
      </c>
      <c r="C118" s="5">
        <v>-3.4814601149583626</v>
      </c>
      <c r="D118" s="5">
        <v>-0.58024335249306047</v>
      </c>
      <c r="J118">
        <f t="shared" si="8"/>
        <v>0</v>
      </c>
      <c r="K118" t="str">
        <f t="shared" si="9"/>
        <v/>
      </c>
      <c r="Q118">
        <f t="shared" si="10"/>
        <v>0</v>
      </c>
      <c r="R118" t="str">
        <f t="shared" si="11"/>
        <v/>
      </c>
      <c r="X118">
        <f t="shared" si="12"/>
        <v>0</v>
      </c>
      <c r="Y118" t="str">
        <f t="shared" si="13"/>
        <v/>
      </c>
      <c r="AE118">
        <f t="shared" si="14"/>
        <v>0</v>
      </c>
      <c r="AF118" t="str">
        <f t="shared" si="15"/>
        <v/>
      </c>
    </row>
    <row r="119" spans="1:32" x14ac:dyDescent="0.25">
      <c r="A119" t="s">
        <v>338</v>
      </c>
      <c r="B119" t="s">
        <v>10</v>
      </c>
      <c r="C119" s="5">
        <v>1.2666479758483404</v>
      </c>
      <c r="D119" s="5">
        <v>0.31666199396208511</v>
      </c>
      <c r="F119">
        <v>14</v>
      </c>
      <c r="G119">
        <v>0</v>
      </c>
      <c r="H119">
        <v>46</v>
      </c>
      <c r="I119">
        <v>191</v>
      </c>
      <c r="J119">
        <f t="shared" si="8"/>
        <v>237</v>
      </c>
      <c r="K119">
        <f t="shared" si="9"/>
        <v>16.928571428571427</v>
      </c>
      <c r="Q119">
        <f t="shared" si="10"/>
        <v>0</v>
      </c>
      <c r="R119" t="str">
        <f t="shared" si="11"/>
        <v/>
      </c>
      <c r="X119">
        <f t="shared" si="12"/>
        <v>0</v>
      </c>
      <c r="Y119" t="str">
        <f t="shared" si="13"/>
        <v/>
      </c>
      <c r="AE119">
        <f t="shared" si="14"/>
        <v>0</v>
      </c>
      <c r="AF119" t="str">
        <f t="shared" si="15"/>
        <v/>
      </c>
    </row>
    <row r="120" spans="1:32" x14ac:dyDescent="0.25">
      <c r="A120" t="s">
        <v>11</v>
      </c>
      <c r="B120" t="s">
        <v>13</v>
      </c>
      <c r="C120" s="5">
        <v>1.3304568779837311</v>
      </c>
      <c r="D120" s="5">
        <v>0.22174281299728851</v>
      </c>
      <c r="F120">
        <v>14</v>
      </c>
      <c r="G120">
        <v>372</v>
      </c>
      <c r="H120">
        <v>0</v>
      </c>
      <c r="I120">
        <v>45</v>
      </c>
      <c r="J120">
        <f t="shared" si="8"/>
        <v>417</v>
      </c>
      <c r="K120">
        <f t="shared" si="9"/>
        <v>29.785714285714285</v>
      </c>
      <c r="Q120">
        <f t="shared" si="10"/>
        <v>0</v>
      </c>
      <c r="R120" t="str">
        <f t="shared" si="11"/>
        <v/>
      </c>
      <c r="T120">
        <v>3</v>
      </c>
      <c r="U120">
        <v>34</v>
      </c>
      <c r="V120">
        <v>0</v>
      </c>
      <c r="W120">
        <v>0</v>
      </c>
      <c r="X120">
        <f t="shared" si="12"/>
        <v>34</v>
      </c>
      <c r="Y120">
        <f t="shared" si="13"/>
        <v>11.333333333333334</v>
      </c>
      <c r="AE120">
        <f t="shared" si="14"/>
        <v>0</v>
      </c>
      <c r="AF120" t="str">
        <f t="shared" si="15"/>
        <v/>
      </c>
    </row>
    <row r="121" spans="1:32" x14ac:dyDescent="0.25">
      <c r="A121" t="s">
        <v>307</v>
      </c>
      <c r="B121" t="s">
        <v>45</v>
      </c>
      <c r="C121" s="5">
        <v>-6.5153455606200659</v>
      </c>
      <c r="D121" s="5">
        <v>-1.085890926770011</v>
      </c>
      <c r="F121">
        <v>14</v>
      </c>
      <c r="G121">
        <v>987</v>
      </c>
      <c r="H121">
        <v>0</v>
      </c>
      <c r="I121">
        <v>72</v>
      </c>
      <c r="J121">
        <f t="shared" si="8"/>
        <v>1059</v>
      </c>
      <c r="K121">
        <f t="shared" si="9"/>
        <v>75.642857142857139</v>
      </c>
      <c r="M121">
        <v>16</v>
      </c>
      <c r="N121">
        <v>1098</v>
      </c>
      <c r="O121">
        <v>0</v>
      </c>
      <c r="P121">
        <v>64</v>
      </c>
      <c r="Q121">
        <f t="shared" si="10"/>
        <v>1162</v>
      </c>
      <c r="R121">
        <f t="shared" si="11"/>
        <v>72.625</v>
      </c>
      <c r="T121">
        <v>10</v>
      </c>
      <c r="U121">
        <v>668</v>
      </c>
      <c r="V121">
        <v>0</v>
      </c>
      <c r="W121">
        <v>48</v>
      </c>
      <c r="X121">
        <f t="shared" si="12"/>
        <v>716</v>
      </c>
      <c r="Y121">
        <f t="shared" si="13"/>
        <v>71.599999999999994</v>
      </c>
      <c r="AA121">
        <v>5</v>
      </c>
      <c r="AB121">
        <v>313</v>
      </c>
      <c r="AC121">
        <v>0</v>
      </c>
      <c r="AD121">
        <v>20</v>
      </c>
      <c r="AE121">
        <f t="shared" si="14"/>
        <v>333</v>
      </c>
      <c r="AF121">
        <f t="shared" si="15"/>
        <v>66.599999999999994</v>
      </c>
    </row>
    <row r="122" spans="1:32" x14ac:dyDescent="0.25">
      <c r="A122" t="s">
        <v>237</v>
      </c>
      <c r="B122" t="s">
        <v>98</v>
      </c>
      <c r="C122" s="5">
        <v>3.2989892949519302</v>
      </c>
      <c r="D122" s="5">
        <v>0.54983154915865506</v>
      </c>
      <c r="F122">
        <v>3</v>
      </c>
      <c r="G122">
        <v>0</v>
      </c>
      <c r="H122">
        <v>117</v>
      </c>
      <c r="I122">
        <v>30</v>
      </c>
      <c r="J122">
        <f t="shared" si="8"/>
        <v>147</v>
      </c>
      <c r="K122">
        <f t="shared" si="9"/>
        <v>49</v>
      </c>
      <c r="M122">
        <v>6</v>
      </c>
      <c r="N122">
        <v>0</v>
      </c>
      <c r="O122">
        <v>25</v>
      </c>
      <c r="P122">
        <v>85</v>
      </c>
      <c r="Q122">
        <f t="shared" si="10"/>
        <v>110</v>
      </c>
      <c r="R122">
        <f t="shared" si="11"/>
        <v>18.333333333333332</v>
      </c>
      <c r="X122">
        <f t="shared" si="12"/>
        <v>0</v>
      </c>
      <c r="Y122" t="str">
        <f t="shared" si="13"/>
        <v/>
      </c>
      <c r="AE122">
        <f t="shared" si="14"/>
        <v>0</v>
      </c>
      <c r="AF122" t="str">
        <f t="shared" si="15"/>
        <v/>
      </c>
    </row>
    <row r="123" spans="1:32" x14ac:dyDescent="0.25">
      <c r="A123" t="s">
        <v>100</v>
      </c>
      <c r="B123" t="s">
        <v>98</v>
      </c>
      <c r="C123" s="5">
        <v>2.6708450402672024</v>
      </c>
      <c r="D123" s="5">
        <v>0.44514084004453375</v>
      </c>
      <c r="F123">
        <v>4</v>
      </c>
      <c r="G123">
        <v>0</v>
      </c>
      <c r="H123">
        <v>143</v>
      </c>
      <c r="I123">
        <v>6</v>
      </c>
      <c r="J123">
        <f t="shared" si="8"/>
        <v>149</v>
      </c>
      <c r="K123">
        <f t="shared" si="9"/>
        <v>37.25</v>
      </c>
      <c r="M123">
        <v>13</v>
      </c>
      <c r="N123">
        <v>0</v>
      </c>
      <c r="O123">
        <v>562</v>
      </c>
      <c r="P123">
        <v>22</v>
      </c>
      <c r="Q123">
        <f t="shared" si="10"/>
        <v>584</v>
      </c>
      <c r="R123">
        <f t="shared" si="11"/>
        <v>44.92307692307692</v>
      </c>
      <c r="T123">
        <v>14</v>
      </c>
      <c r="U123">
        <v>0</v>
      </c>
      <c r="V123">
        <v>737</v>
      </c>
      <c r="W123">
        <v>74</v>
      </c>
      <c r="X123">
        <f t="shared" si="12"/>
        <v>811</v>
      </c>
      <c r="Y123">
        <f t="shared" si="13"/>
        <v>57.928571428571431</v>
      </c>
      <c r="AA123">
        <v>16</v>
      </c>
      <c r="AB123">
        <v>0</v>
      </c>
      <c r="AC123">
        <v>895</v>
      </c>
      <c r="AD123">
        <v>80</v>
      </c>
      <c r="AE123">
        <f t="shared" si="14"/>
        <v>975</v>
      </c>
      <c r="AF123">
        <f t="shared" si="15"/>
        <v>60.9375</v>
      </c>
    </row>
    <row r="124" spans="1:32" x14ac:dyDescent="0.25">
      <c r="A124" t="s">
        <v>298</v>
      </c>
      <c r="B124" t="s">
        <v>45</v>
      </c>
      <c r="C124" s="5">
        <v>-2.7989461733587033</v>
      </c>
      <c r="D124" s="5">
        <v>-0.46649102889311722</v>
      </c>
      <c r="F124">
        <v>15</v>
      </c>
      <c r="G124">
        <v>944</v>
      </c>
      <c r="H124">
        <v>0</v>
      </c>
      <c r="I124">
        <v>65</v>
      </c>
      <c r="J124">
        <f t="shared" si="8"/>
        <v>1009</v>
      </c>
      <c r="K124">
        <f t="shared" si="9"/>
        <v>67.266666666666666</v>
      </c>
      <c r="M124">
        <v>16</v>
      </c>
      <c r="N124">
        <v>1126</v>
      </c>
      <c r="O124">
        <v>0</v>
      </c>
      <c r="P124">
        <v>66</v>
      </c>
      <c r="Q124">
        <f t="shared" si="10"/>
        <v>1192</v>
      </c>
      <c r="R124">
        <f t="shared" si="11"/>
        <v>74.5</v>
      </c>
      <c r="T124">
        <v>16</v>
      </c>
      <c r="U124">
        <v>978</v>
      </c>
      <c r="V124">
        <v>0</v>
      </c>
      <c r="W124">
        <v>93</v>
      </c>
      <c r="X124">
        <f t="shared" si="12"/>
        <v>1071</v>
      </c>
      <c r="Y124">
        <f t="shared" si="13"/>
        <v>66.9375</v>
      </c>
      <c r="AA124">
        <v>16</v>
      </c>
      <c r="AB124">
        <v>1024</v>
      </c>
      <c r="AC124">
        <v>0</v>
      </c>
      <c r="AD124">
        <v>74</v>
      </c>
      <c r="AE124">
        <f t="shared" si="14"/>
        <v>1098</v>
      </c>
      <c r="AF124">
        <f t="shared" si="15"/>
        <v>68.625</v>
      </c>
    </row>
    <row r="125" spans="1:32" x14ac:dyDescent="0.25">
      <c r="A125" t="s">
        <v>319</v>
      </c>
      <c r="B125" t="s">
        <v>13</v>
      </c>
      <c r="C125" s="5">
        <v>0.94868589914416435</v>
      </c>
      <c r="D125" s="5">
        <v>0.15811431652402738</v>
      </c>
      <c r="J125">
        <f t="shared" si="8"/>
        <v>0</v>
      </c>
      <c r="K125" t="str">
        <f t="shared" si="9"/>
        <v/>
      </c>
      <c r="Q125">
        <f t="shared" si="10"/>
        <v>0</v>
      </c>
      <c r="R125" t="str">
        <f t="shared" si="11"/>
        <v/>
      </c>
      <c r="X125">
        <f t="shared" si="12"/>
        <v>0</v>
      </c>
      <c r="Y125" t="str">
        <f t="shared" si="13"/>
        <v/>
      </c>
      <c r="AE125">
        <f t="shared" si="14"/>
        <v>0</v>
      </c>
      <c r="AF125" t="str">
        <f t="shared" si="15"/>
        <v/>
      </c>
    </row>
    <row r="126" spans="1:32" x14ac:dyDescent="0.25">
      <c r="A126" t="s">
        <v>366</v>
      </c>
      <c r="B126" t="s">
        <v>2</v>
      </c>
      <c r="C126" s="5">
        <v>2.2849243355077573</v>
      </c>
      <c r="D126" s="5">
        <v>0.76164144516925247</v>
      </c>
      <c r="F126">
        <v>15</v>
      </c>
      <c r="G126">
        <v>7</v>
      </c>
      <c r="H126">
        <v>0</v>
      </c>
      <c r="I126">
        <v>50</v>
      </c>
      <c r="J126">
        <f t="shared" si="8"/>
        <v>57</v>
      </c>
      <c r="K126">
        <f t="shared" si="9"/>
        <v>3.8</v>
      </c>
      <c r="Q126">
        <f t="shared" si="10"/>
        <v>0</v>
      </c>
      <c r="R126" t="str">
        <f t="shared" si="11"/>
        <v/>
      </c>
      <c r="X126">
        <f t="shared" si="12"/>
        <v>0</v>
      </c>
      <c r="Y126" t="str">
        <f t="shared" si="13"/>
        <v/>
      </c>
      <c r="AE126">
        <f t="shared" si="14"/>
        <v>0</v>
      </c>
      <c r="AF126" t="str">
        <f t="shared" si="15"/>
        <v/>
      </c>
    </row>
    <row r="127" spans="1:32" x14ac:dyDescent="0.25">
      <c r="A127" t="s">
        <v>184</v>
      </c>
      <c r="B127" t="s">
        <v>98</v>
      </c>
      <c r="C127" s="5">
        <v>3.4345301147874885</v>
      </c>
      <c r="D127" s="5">
        <v>0.57242168579791475</v>
      </c>
      <c r="J127">
        <f t="shared" si="8"/>
        <v>0</v>
      </c>
      <c r="K127" t="str">
        <f t="shared" si="9"/>
        <v/>
      </c>
      <c r="Q127">
        <f t="shared" si="10"/>
        <v>0</v>
      </c>
      <c r="R127" t="str">
        <f t="shared" si="11"/>
        <v/>
      </c>
      <c r="X127">
        <f t="shared" si="12"/>
        <v>0</v>
      </c>
      <c r="Y127" t="str">
        <f t="shared" si="13"/>
        <v/>
      </c>
      <c r="AE127">
        <f t="shared" si="14"/>
        <v>0</v>
      </c>
      <c r="AF127" t="str">
        <f t="shared" si="15"/>
        <v/>
      </c>
    </row>
    <row r="128" spans="1:32" x14ac:dyDescent="0.25">
      <c r="A128" t="s">
        <v>314</v>
      </c>
      <c r="B128" t="s">
        <v>31</v>
      </c>
      <c r="C128" s="5">
        <v>0.933325279405127</v>
      </c>
      <c r="D128" s="5">
        <v>0.15555421323418783</v>
      </c>
      <c r="J128">
        <f t="shared" si="8"/>
        <v>0</v>
      </c>
      <c r="K128" t="str">
        <f t="shared" si="9"/>
        <v/>
      </c>
      <c r="M128">
        <v>6</v>
      </c>
      <c r="N128">
        <v>0</v>
      </c>
      <c r="O128">
        <v>1</v>
      </c>
      <c r="P128">
        <v>117</v>
      </c>
      <c r="Q128">
        <f t="shared" si="10"/>
        <v>118</v>
      </c>
      <c r="R128">
        <f t="shared" si="11"/>
        <v>19.666666666666668</v>
      </c>
      <c r="X128">
        <f t="shared" si="12"/>
        <v>0</v>
      </c>
      <c r="Y128" t="str">
        <f t="shared" si="13"/>
        <v/>
      </c>
      <c r="AE128">
        <f t="shared" si="14"/>
        <v>0</v>
      </c>
      <c r="AF128" t="str">
        <f t="shared" si="15"/>
        <v/>
      </c>
    </row>
    <row r="129" spans="1:32" x14ac:dyDescent="0.25">
      <c r="A129" t="s">
        <v>388</v>
      </c>
      <c r="B129" t="s">
        <v>201</v>
      </c>
      <c r="C129" s="5">
        <v>-6.7902622306599163</v>
      </c>
      <c r="D129" s="5">
        <v>-1.1317103717766528</v>
      </c>
      <c r="F129">
        <v>12</v>
      </c>
      <c r="G129">
        <v>672</v>
      </c>
      <c r="H129">
        <v>0</v>
      </c>
      <c r="I129">
        <v>19</v>
      </c>
      <c r="J129">
        <f t="shared" si="8"/>
        <v>691</v>
      </c>
      <c r="K129">
        <f t="shared" si="9"/>
        <v>57.583333333333336</v>
      </c>
      <c r="M129">
        <v>7</v>
      </c>
      <c r="N129">
        <v>133</v>
      </c>
      <c r="O129">
        <v>0</v>
      </c>
      <c r="P129">
        <v>33</v>
      </c>
      <c r="Q129">
        <f t="shared" si="10"/>
        <v>166</v>
      </c>
      <c r="R129">
        <f t="shared" si="11"/>
        <v>23.714285714285715</v>
      </c>
      <c r="X129">
        <f t="shared" si="12"/>
        <v>0</v>
      </c>
      <c r="Y129" t="str">
        <f t="shared" si="13"/>
        <v/>
      </c>
      <c r="AA129">
        <v>2</v>
      </c>
      <c r="AB129">
        <v>0</v>
      </c>
      <c r="AC129">
        <v>0</v>
      </c>
      <c r="AD129">
        <v>5</v>
      </c>
      <c r="AE129">
        <f t="shared" si="14"/>
        <v>5</v>
      </c>
      <c r="AF129">
        <f t="shared" si="15"/>
        <v>2.5</v>
      </c>
    </row>
    <row r="130" spans="1:32" x14ac:dyDescent="0.25">
      <c r="A130" t="s">
        <v>429</v>
      </c>
      <c r="B130" t="s">
        <v>16</v>
      </c>
      <c r="C130" s="5">
        <v>1.9488083805520793</v>
      </c>
      <c r="D130" s="5">
        <v>0.32480139675867986</v>
      </c>
      <c r="F130">
        <v>3</v>
      </c>
      <c r="G130">
        <v>31</v>
      </c>
      <c r="H130">
        <v>0</v>
      </c>
      <c r="I130">
        <v>0</v>
      </c>
      <c r="J130">
        <f t="shared" si="8"/>
        <v>31</v>
      </c>
      <c r="K130">
        <f t="shared" si="9"/>
        <v>10.333333333333334</v>
      </c>
      <c r="M130">
        <v>14</v>
      </c>
      <c r="N130">
        <v>291</v>
      </c>
      <c r="O130">
        <v>0</v>
      </c>
      <c r="P130">
        <v>2</v>
      </c>
      <c r="Q130">
        <f t="shared" si="10"/>
        <v>293</v>
      </c>
      <c r="R130">
        <f t="shared" si="11"/>
        <v>20.928571428571427</v>
      </c>
      <c r="T130">
        <v>16</v>
      </c>
      <c r="U130">
        <v>426</v>
      </c>
      <c r="V130">
        <v>0</v>
      </c>
      <c r="W130">
        <v>13</v>
      </c>
      <c r="X130">
        <f t="shared" si="12"/>
        <v>439</v>
      </c>
      <c r="Y130">
        <f t="shared" si="13"/>
        <v>27.4375</v>
      </c>
      <c r="AA130">
        <v>14</v>
      </c>
      <c r="AB130">
        <v>383</v>
      </c>
      <c r="AC130">
        <v>0</v>
      </c>
      <c r="AD130">
        <v>6</v>
      </c>
      <c r="AE130">
        <f t="shared" si="14"/>
        <v>389</v>
      </c>
      <c r="AF130">
        <f t="shared" si="15"/>
        <v>27.785714285714285</v>
      </c>
    </row>
    <row r="131" spans="1:32" x14ac:dyDescent="0.25">
      <c r="A131" t="s">
        <v>430</v>
      </c>
      <c r="B131" t="s">
        <v>16</v>
      </c>
      <c r="C131" s="5">
        <v>1.9301457535218076</v>
      </c>
      <c r="D131" s="5">
        <v>0.32169095892030125</v>
      </c>
      <c r="J131">
        <f t="shared" si="8"/>
        <v>0</v>
      </c>
      <c r="K131" t="str">
        <f t="shared" si="9"/>
        <v/>
      </c>
      <c r="Q131">
        <f t="shared" si="10"/>
        <v>0</v>
      </c>
      <c r="R131" t="str">
        <f t="shared" si="11"/>
        <v/>
      </c>
      <c r="X131">
        <f t="shared" si="12"/>
        <v>0</v>
      </c>
      <c r="Y131" t="str">
        <f t="shared" si="13"/>
        <v/>
      </c>
      <c r="AE131">
        <f t="shared" si="14"/>
        <v>0</v>
      </c>
      <c r="AF131" t="str">
        <f t="shared" si="15"/>
        <v/>
      </c>
    </row>
    <row r="132" spans="1:32" x14ac:dyDescent="0.25">
      <c r="A132" t="s">
        <v>0</v>
      </c>
      <c r="B132" t="s">
        <v>2</v>
      </c>
      <c r="C132" s="5">
        <v>0.5044058276655734</v>
      </c>
      <c r="D132" s="5">
        <v>8.4067637944262238E-2</v>
      </c>
      <c r="J132">
        <f t="shared" ref="J132:J195" si="16">IFERROR(G132+H132+I132,"")</f>
        <v>0</v>
      </c>
      <c r="K132" t="str">
        <f t="shared" ref="K132:K195" si="17">IFERROR(J132/F132,"")</f>
        <v/>
      </c>
      <c r="M132">
        <v>9</v>
      </c>
      <c r="N132">
        <v>99</v>
      </c>
      <c r="O132">
        <v>0</v>
      </c>
      <c r="P132">
        <v>19</v>
      </c>
      <c r="Q132">
        <f t="shared" ref="Q132:Q195" si="18">IFERROR(N132+O132+P132,"")</f>
        <v>118</v>
      </c>
      <c r="R132">
        <f t="shared" ref="R132:R195" si="19">IFERROR(Q132/M132,"")</f>
        <v>13.111111111111111</v>
      </c>
      <c r="T132">
        <v>5</v>
      </c>
      <c r="U132">
        <v>24</v>
      </c>
      <c r="V132">
        <v>0</v>
      </c>
      <c r="W132">
        <v>38</v>
      </c>
      <c r="X132">
        <f t="shared" ref="X132:X195" si="20">IFERROR(U132+V132+W132,"")</f>
        <v>62</v>
      </c>
      <c r="Y132">
        <f t="shared" ref="Y132:Y195" si="21">IFERROR(X132/T132,"")</f>
        <v>12.4</v>
      </c>
      <c r="AA132">
        <v>7</v>
      </c>
      <c r="AB132">
        <v>117</v>
      </c>
      <c r="AC132">
        <v>0</v>
      </c>
      <c r="AD132">
        <v>91</v>
      </c>
      <c r="AE132">
        <f t="shared" ref="AE132:AE195" si="22">IFERROR(AB132+AC132+AD132,"")</f>
        <v>208</v>
      </c>
      <c r="AF132">
        <f t="shared" ref="AF132:AF195" si="23">IFERROR(AE132/AA132,"")</f>
        <v>29.714285714285715</v>
      </c>
    </row>
    <row r="133" spans="1:32" x14ac:dyDescent="0.25">
      <c r="A133" t="s">
        <v>261</v>
      </c>
      <c r="B133" t="s">
        <v>2</v>
      </c>
      <c r="C133" s="5">
        <v>-2.2376185070751897</v>
      </c>
      <c r="D133" s="5">
        <v>-0.55940462676879743</v>
      </c>
      <c r="F133">
        <v>16</v>
      </c>
      <c r="G133">
        <v>683</v>
      </c>
      <c r="H133">
        <v>0</v>
      </c>
      <c r="I133">
        <v>165</v>
      </c>
      <c r="J133">
        <f t="shared" si="16"/>
        <v>848</v>
      </c>
      <c r="K133">
        <f t="shared" si="17"/>
        <v>53</v>
      </c>
      <c r="M133">
        <v>16</v>
      </c>
      <c r="N133">
        <v>867</v>
      </c>
      <c r="O133">
        <v>0</v>
      </c>
      <c r="P133">
        <v>111</v>
      </c>
      <c r="Q133">
        <f t="shared" si="18"/>
        <v>978</v>
      </c>
      <c r="R133">
        <f t="shared" si="19"/>
        <v>61.125</v>
      </c>
      <c r="T133">
        <v>16</v>
      </c>
      <c r="U133">
        <v>892</v>
      </c>
      <c r="V133">
        <v>0</v>
      </c>
      <c r="W133">
        <v>51</v>
      </c>
      <c r="X133">
        <f t="shared" si="20"/>
        <v>943</v>
      </c>
      <c r="Y133">
        <f t="shared" si="21"/>
        <v>58.9375</v>
      </c>
      <c r="AA133">
        <v>16</v>
      </c>
      <c r="AB133">
        <v>929</v>
      </c>
      <c r="AC133">
        <v>0</v>
      </c>
      <c r="AD133">
        <v>40</v>
      </c>
      <c r="AE133">
        <f t="shared" si="22"/>
        <v>969</v>
      </c>
      <c r="AF133">
        <f t="shared" si="23"/>
        <v>60.5625</v>
      </c>
    </row>
    <row r="134" spans="1:32" x14ac:dyDescent="0.25">
      <c r="A134" t="s">
        <v>414</v>
      </c>
      <c r="B134" t="s">
        <v>10</v>
      </c>
      <c r="C134" s="5">
        <v>7.0463632492543002</v>
      </c>
      <c r="D134" s="5">
        <v>1.4092726498508601</v>
      </c>
      <c r="F134">
        <v>6</v>
      </c>
      <c r="G134">
        <v>0</v>
      </c>
      <c r="H134">
        <v>219</v>
      </c>
      <c r="I134">
        <v>26</v>
      </c>
      <c r="J134">
        <f t="shared" si="16"/>
        <v>245</v>
      </c>
      <c r="K134">
        <f t="shared" si="17"/>
        <v>40.833333333333336</v>
      </c>
      <c r="M134">
        <v>14</v>
      </c>
      <c r="N134">
        <v>0</v>
      </c>
      <c r="O134">
        <v>719</v>
      </c>
      <c r="P134">
        <v>88</v>
      </c>
      <c r="Q134">
        <f t="shared" si="18"/>
        <v>807</v>
      </c>
      <c r="R134">
        <f t="shared" si="19"/>
        <v>57.642857142857146</v>
      </c>
      <c r="T134">
        <v>4</v>
      </c>
      <c r="U134">
        <v>0</v>
      </c>
      <c r="V134">
        <v>258</v>
      </c>
      <c r="W134">
        <v>3</v>
      </c>
      <c r="X134">
        <f t="shared" si="20"/>
        <v>261</v>
      </c>
      <c r="Y134">
        <f t="shared" si="21"/>
        <v>65.25</v>
      </c>
      <c r="AA134">
        <v>1</v>
      </c>
      <c r="AB134">
        <v>0</v>
      </c>
      <c r="AC134">
        <v>63</v>
      </c>
      <c r="AD134">
        <v>4</v>
      </c>
      <c r="AE134">
        <f t="shared" si="22"/>
        <v>67</v>
      </c>
      <c r="AF134">
        <f t="shared" si="23"/>
        <v>67</v>
      </c>
    </row>
    <row r="135" spans="1:32" x14ac:dyDescent="0.25">
      <c r="A135" t="s">
        <v>231</v>
      </c>
      <c r="B135" t="s">
        <v>45</v>
      </c>
      <c r="C135" s="5">
        <v>-5.1561165625253853</v>
      </c>
      <c r="D135" s="5">
        <v>-0.85935276042089759</v>
      </c>
      <c r="J135">
        <f t="shared" si="16"/>
        <v>0</v>
      </c>
      <c r="K135" t="str">
        <f t="shared" si="17"/>
        <v/>
      </c>
      <c r="Q135">
        <f t="shared" si="18"/>
        <v>0</v>
      </c>
      <c r="R135" t="str">
        <f t="shared" si="19"/>
        <v/>
      </c>
      <c r="X135">
        <f t="shared" si="20"/>
        <v>0</v>
      </c>
      <c r="Y135" t="str">
        <f t="shared" si="21"/>
        <v/>
      </c>
      <c r="AE135">
        <f t="shared" si="22"/>
        <v>0</v>
      </c>
      <c r="AF135" t="str">
        <f t="shared" si="23"/>
        <v/>
      </c>
    </row>
    <row r="136" spans="1:32" x14ac:dyDescent="0.25">
      <c r="A136" t="s">
        <v>68</v>
      </c>
      <c r="B136" t="s">
        <v>70</v>
      </c>
      <c r="C136" s="5">
        <v>-4.4859016321693641</v>
      </c>
      <c r="D136" s="5">
        <v>-0.74765027202822731</v>
      </c>
      <c r="F136">
        <v>8</v>
      </c>
      <c r="G136">
        <v>0</v>
      </c>
      <c r="H136">
        <v>112</v>
      </c>
      <c r="I136">
        <v>31</v>
      </c>
      <c r="J136">
        <f t="shared" si="16"/>
        <v>143</v>
      </c>
      <c r="K136">
        <f t="shared" si="17"/>
        <v>17.875</v>
      </c>
      <c r="M136">
        <v>16</v>
      </c>
      <c r="N136">
        <v>0</v>
      </c>
      <c r="O136">
        <v>478</v>
      </c>
      <c r="P136">
        <v>84</v>
      </c>
      <c r="Q136">
        <f t="shared" si="18"/>
        <v>562</v>
      </c>
      <c r="R136">
        <f t="shared" si="19"/>
        <v>35.125</v>
      </c>
      <c r="T136">
        <v>15</v>
      </c>
      <c r="U136">
        <v>0</v>
      </c>
      <c r="V136">
        <v>247</v>
      </c>
      <c r="W136">
        <v>17</v>
      </c>
      <c r="X136">
        <f t="shared" si="20"/>
        <v>264</v>
      </c>
      <c r="Y136">
        <f t="shared" si="21"/>
        <v>17.600000000000001</v>
      </c>
      <c r="AA136">
        <v>16</v>
      </c>
      <c r="AB136">
        <v>0</v>
      </c>
      <c r="AC136">
        <v>425</v>
      </c>
      <c r="AD136">
        <v>30</v>
      </c>
      <c r="AE136">
        <f t="shared" si="22"/>
        <v>455</v>
      </c>
      <c r="AF136">
        <f t="shared" si="23"/>
        <v>28.4375</v>
      </c>
    </row>
    <row r="137" spans="1:32" x14ac:dyDescent="0.25">
      <c r="A137" t="s">
        <v>420</v>
      </c>
      <c r="B137" t="s">
        <v>10</v>
      </c>
      <c r="C137" s="5">
        <v>1.496440922035974</v>
      </c>
      <c r="D137" s="5">
        <v>0.748220461017987</v>
      </c>
      <c r="F137">
        <v>4</v>
      </c>
      <c r="G137">
        <v>0</v>
      </c>
      <c r="H137">
        <v>30</v>
      </c>
      <c r="I137">
        <v>42</v>
      </c>
      <c r="J137">
        <f t="shared" si="16"/>
        <v>72</v>
      </c>
      <c r="K137">
        <f t="shared" si="17"/>
        <v>18</v>
      </c>
      <c r="M137">
        <v>4</v>
      </c>
      <c r="N137">
        <v>0</v>
      </c>
      <c r="O137">
        <v>84</v>
      </c>
      <c r="P137">
        <v>78</v>
      </c>
      <c r="Q137">
        <f t="shared" si="18"/>
        <v>162</v>
      </c>
      <c r="R137">
        <f t="shared" si="19"/>
        <v>40.5</v>
      </c>
      <c r="T137">
        <v>16</v>
      </c>
      <c r="U137">
        <v>0</v>
      </c>
      <c r="V137">
        <v>387</v>
      </c>
      <c r="W137">
        <v>230</v>
      </c>
      <c r="X137">
        <f t="shared" si="20"/>
        <v>617</v>
      </c>
      <c r="Y137">
        <f t="shared" si="21"/>
        <v>38.5625</v>
      </c>
      <c r="AA137">
        <v>12</v>
      </c>
      <c r="AB137">
        <v>0</v>
      </c>
      <c r="AC137">
        <v>168</v>
      </c>
      <c r="AD137">
        <v>164</v>
      </c>
      <c r="AE137">
        <f t="shared" si="22"/>
        <v>332</v>
      </c>
      <c r="AF137">
        <f t="shared" si="23"/>
        <v>27.666666666666668</v>
      </c>
    </row>
    <row r="138" spans="1:32" x14ac:dyDescent="0.25">
      <c r="A138" t="s">
        <v>234</v>
      </c>
      <c r="B138" t="s">
        <v>2</v>
      </c>
      <c r="C138" s="5">
        <v>6.2873442613592854</v>
      </c>
      <c r="D138" s="5">
        <v>1.0478907102265476</v>
      </c>
      <c r="F138">
        <v>3</v>
      </c>
      <c r="G138">
        <v>15</v>
      </c>
      <c r="H138">
        <v>0</v>
      </c>
      <c r="I138">
        <v>15</v>
      </c>
      <c r="J138">
        <f t="shared" si="16"/>
        <v>30</v>
      </c>
      <c r="K138">
        <f t="shared" si="17"/>
        <v>10</v>
      </c>
      <c r="M138">
        <v>16</v>
      </c>
      <c r="N138">
        <v>131</v>
      </c>
      <c r="O138">
        <v>0</v>
      </c>
      <c r="P138">
        <v>288</v>
      </c>
      <c r="Q138">
        <f t="shared" si="18"/>
        <v>419</v>
      </c>
      <c r="R138">
        <f t="shared" si="19"/>
        <v>26.1875</v>
      </c>
      <c r="T138">
        <v>16</v>
      </c>
      <c r="U138">
        <v>233</v>
      </c>
      <c r="V138">
        <v>0</v>
      </c>
      <c r="W138">
        <v>272</v>
      </c>
      <c r="X138">
        <f t="shared" si="20"/>
        <v>505</v>
      </c>
      <c r="Y138">
        <f t="shared" si="21"/>
        <v>31.5625</v>
      </c>
      <c r="AA138">
        <v>16</v>
      </c>
      <c r="AB138">
        <v>50</v>
      </c>
      <c r="AC138">
        <v>0</v>
      </c>
      <c r="AD138">
        <v>247</v>
      </c>
      <c r="AE138">
        <f t="shared" si="22"/>
        <v>297</v>
      </c>
      <c r="AF138">
        <f t="shared" si="23"/>
        <v>18.5625</v>
      </c>
    </row>
    <row r="139" spans="1:32" x14ac:dyDescent="0.25">
      <c r="A139" t="s">
        <v>296</v>
      </c>
      <c r="B139" t="s">
        <v>55</v>
      </c>
      <c r="C139" s="5">
        <v>-4.1909529650597888</v>
      </c>
      <c r="D139" s="5">
        <v>-0.83819059301195775</v>
      </c>
      <c r="J139">
        <f t="shared" si="16"/>
        <v>0</v>
      </c>
      <c r="K139" t="str">
        <f t="shared" si="17"/>
        <v/>
      </c>
      <c r="Q139">
        <f t="shared" si="18"/>
        <v>0</v>
      </c>
      <c r="R139" t="str">
        <f t="shared" si="19"/>
        <v/>
      </c>
      <c r="X139">
        <f t="shared" si="20"/>
        <v>0</v>
      </c>
      <c r="Y139" t="str">
        <f t="shared" si="21"/>
        <v/>
      </c>
      <c r="AE139">
        <f t="shared" si="22"/>
        <v>0</v>
      </c>
      <c r="AF139" t="str">
        <f t="shared" si="23"/>
        <v/>
      </c>
    </row>
    <row r="140" spans="1:32" x14ac:dyDescent="0.25">
      <c r="A140" t="s">
        <v>397</v>
      </c>
      <c r="B140" t="s">
        <v>26</v>
      </c>
      <c r="C140" s="5">
        <v>2.6110706185219796</v>
      </c>
      <c r="D140" s="5">
        <v>0.65276765463049491</v>
      </c>
      <c r="F140">
        <v>2</v>
      </c>
      <c r="G140">
        <v>0</v>
      </c>
      <c r="H140">
        <v>0</v>
      </c>
      <c r="I140">
        <v>28</v>
      </c>
      <c r="J140">
        <f t="shared" si="16"/>
        <v>28</v>
      </c>
      <c r="K140">
        <f t="shared" si="17"/>
        <v>14</v>
      </c>
      <c r="Q140">
        <f t="shared" si="18"/>
        <v>0</v>
      </c>
      <c r="R140" t="str">
        <f t="shared" si="19"/>
        <v/>
      </c>
      <c r="X140">
        <f t="shared" si="20"/>
        <v>0</v>
      </c>
      <c r="Y140" t="str">
        <f t="shared" si="21"/>
        <v/>
      </c>
      <c r="AE140">
        <f t="shared" si="22"/>
        <v>0</v>
      </c>
      <c r="AF140" t="str">
        <f t="shared" si="23"/>
        <v/>
      </c>
    </row>
    <row r="141" spans="1:32" x14ac:dyDescent="0.25">
      <c r="A141" t="s">
        <v>21</v>
      </c>
      <c r="B141" t="s">
        <v>23</v>
      </c>
      <c r="C141" s="13"/>
      <c r="D141" s="13"/>
      <c r="F141">
        <v>11</v>
      </c>
      <c r="G141">
        <v>0</v>
      </c>
      <c r="H141">
        <v>177</v>
      </c>
      <c r="I141">
        <v>77</v>
      </c>
      <c r="J141">
        <f t="shared" si="16"/>
        <v>254</v>
      </c>
      <c r="K141">
        <f t="shared" si="17"/>
        <v>23.09090909090909</v>
      </c>
      <c r="M141">
        <v>15</v>
      </c>
      <c r="N141">
        <v>0</v>
      </c>
      <c r="O141">
        <v>668</v>
      </c>
      <c r="P141">
        <v>115</v>
      </c>
      <c r="Q141">
        <f t="shared" si="18"/>
        <v>783</v>
      </c>
      <c r="R141">
        <f t="shared" si="19"/>
        <v>52.2</v>
      </c>
      <c r="T141">
        <v>8</v>
      </c>
      <c r="U141">
        <v>0</v>
      </c>
      <c r="V141">
        <v>176</v>
      </c>
      <c r="W141">
        <v>66</v>
      </c>
      <c r="X141">
        <f t="shared" si="20"/>
        <v>242</v>
      </c>
      <c r="Y141">
        <f t="shared" si="21"/>
        <v>30.25</v>
      </c>
      <c r="AA141">
        <v>4</v>
      </c>
      <c r="AB141">
        <v>0</v>
      </c>
      <c r="AC141">
        <v>59</v>
      </c>
      <c r="AD141">
        <v>43</v>
      </c>
      <c r="AE141">
        <f t="shared" si="22"/>
        <v>102</v>
      </c>
      <c r="AF141">
        <f t="shared" si="23"/>
        <v>25.5</v>
      </c>
    </row>
    <row r="142" spans="1:32" x14ac:dyDescent="0.25">
      <c r="A142" t="s">
        <v>185</v>
      </c>
      <c r="B142" t="s">
        <v>31</v>
      </c>
      <c r="C142" s="5">
        <v>0.77502128454538732</v>
      </c>
      <c r="D142" s="5">
        <v>0.19375532113634683</v>
      </c>
      <c r="F142">
        <v>6</v>
      </c>
      <c r="G142">
        <v>0</v>
      </c>
      <c r="H142">
        <v>10</v>
      </c>
      <c r="I142">
        <v>76</v>
      </c>
      <c r="J142">
        <f t="shared" si="16"/>
        <v>86</v>
      </c>
      <c r="K142">
        <f t="shared" si="17"/>
        <v>14.333333333333334</v>
      </c>
      <c r="M142">
        <v>15</v>
      </c>
      <c r="N142">
        <v>0</v>
      </c>
      <c r="O142">
        <v>1</v>
      </c>
      <c r="P142">
        <v>262</v>
      </c>
      <c r="Q142">
        <f t="shared" si="18"/>
        <v>263</v>
      </c>
      <c r="R142">
        <f t="shared" si="19"/>
        <v>17.533333333333335</v>
      </c>
      <c r="X142">
        <f t="shared" si="20"/>
        <v>0</v>
      </c>
      <c r="Y142" t="str">
        <f t="shared" si="21"/>
        <v/>
      </c>
      <c r="AA142">
        <v>16</v>
      </c>
      <c r="AB142">
        <v>0</v>
      </c>
      <c r="AC142">
        <v>181</v>
      </c>
      <c r="AD142">
        <v>278</v>
      </c>
      <c r="AE142">
        <f t="shared" si="22"/>
        <v>459</v>
      </c>
      <c r="AF142">
        <f t="shared" si="23"/>
        <v>28.6875</v>
      </c>
    </row>
    <row r="143" spans="1:32" x14ac:dyDescent="0.25">
      <c r="A143" t="s">
        <v>180</v>
      </c>
      <c r="B143" t="s">
        <v>2</v>
      </c>
      <c r="C143" s="5">
        <v>0.18959856973986178</v>
      </c>
      <c r="D143" s="5">
        <v>9.4799284869930889E-2</v>
      </c>
      <c r="J143">
        <f t="shared" si="16"/>
        <v>0</v>
      </c>
      <c r="K143" t="str">
        <f t="shared" si="17"/>
        <v/>
      </c>
      <c r="Q143">
        <f t="shared" si="18"/>
        <v>0</v>
      </c>
      <c r="R143" t="str">
        <f t="shared" si="19"/>
        <v/>
      </c>
      <c r="X143">
        <f t="shared" si="20"/>
        <v>0</v>
      </c>
      <c r="Y143" t="str">
        <f t="shared" si="21"/>
        <v/>
      </c>
      <c r="AE143">
        <f t="shared" si="22"/>
        <v>0</v>
      </c>
      <c r="AF143" t="str">
        <f t="shared" si="23"/>
        <v/>
      </c>
    </row>
    <row r="144" spans="1:32" x14ac:dyDescent="0.25">
      <c r="A144" t="s">
        <v>214</v>
      </c>
      <c r="B144" t="s">
        <v>16</v>
      </c>
      <c r="C144" s="5">
        <v>-0.41348529555431479</v>
      </c>
      <c r="D144" s="5">
        <v>-0.1033713238885787</v>
      </c>
      <c r="F144">
        <v>16</v>
      </c>
      <c r="G144">
        <v>501</v>
      </c>
      <c r="H144">
        <v>0</v>
      </c>
      <c r="I144">
        <v>4</v>
      </c>
      <c r="J144">
        <f t="shared" si="16"/>
        <v>505</v>
      </c>
      <c r="K144">
        <f t="shared" si="17"/>
        <v>31.5625</v>
      </c>
      <c r="M144">
        <v>16</v>
      </c>
      <c r="N144">
        <v>457</v>
      </c>
      <c r="O144">
        <v>0</v>
      </c>
      <c r="P144">
        <v>0</v>
      </c>
      <c r="Q144">
        <f t="shared" si="18"/>
        <v>457</v>
      </c>
      <c r="R144">
        <f t="shared" si="19"/>
        <v>28.5625</v>
      </c>
      <c r="T144">
        <v>15</v>
      </c>
      <c r="U144">
        <v>443</v>
      </c>
      <c r="V144">
        <v>0</v>
      </c>
      <c r="W144">
        <v>0</v>
      </c>
      <c r="X144">
        <f t="shared" si="20"/>
        <v>443</v>
      </c>
      <c r="Y144">
        <f t="shared" si="21"/>
        <v>29.533333333333335</v>
      </c>
      <c r="AA144">
        <v>7</v>
      </c>
      <c r="AB144">
        <v>77</v>
      </c>
      <c r="AC144">
        <v>0</v>
      </c>
      <c r="AD144">
        <v>7</v>
      </c>
      <c r="AE144">
        <f t="shared" si="22"/>
        <v>84</v>
      </c>
      <c r="AF144">
        <f t="shared" si="23"/>
        <v>12</v>
      </c>
    </row>
    <row r="145" spans="1:32" x14ac:dyDescent="0.25">
      <c r="A145" t="s">
        <v>304</v>
      </c>
      <c r="B145" t="s">
        <v>16</v>
      </c>
      <c r="C145" s="5">
        <v>8.7263852679706204</v>
      </c>
      <c r="D145" s="5">
        <v>1.4543975446617701</v>
      </c>
      <c r="F145">
        <v>11</v>
      </c>
      <c r="G145">
        <v>331</v>
      </c>
      <c r="H145">
        <v>0</v>
      </c>
      <c r="I145">
        <v>18</v>
      </c>
      <c r="J145">
        <f t="shared" si="16"/>
        <v>349</v>
      </c>
      <c r="K145">
        <f t="shared" si="17"/>
        <v>31.727272727272727</v>
      </c>
      <c r="M145">
        <v>16</v>
      </c>
      <c r="N145">
        <v>160</v>
      </c>
      <c r="O145">
        <v>0</v>
      </c>
      <c r="P145">
        <v>205</v>
      </c>
      <c r="Q145">
        <f t="shared" si="18"/>
        <v>365</v>
      </c>
      <c r="R145">
        <f t="shared" si="19"/>
        <v>22.8125</v>
      </c>
      <c r="T145">
        <v>15</v>
      </c>
      <c r="U145">
        <v>511</v>
      </c>
      <c r="V145">
        <v>0</v>
      </c>
      <c r="W145">
        <v>4</v>
      </c>
      <c r="X145">
        <f t="shared" si="20"/>
        <v>515</v>
      </c>
      <c r="Y145">
        <f t="shared" si="21"/>
        <v>34.333333333333336</v>
      </c>
      <c r="AA145">
        <v>16</v>
      </c>
      <c r="AB145">
        <v>527</v>
      </c>
      <c r="AC145">
        <v>0</v>
      </c>
      <c r="AD145">
        <v>70</v>
      </c>
      <c r="AE145">
        <f t="shared" si="22"/>
        <v>597</v>
      </c>
      <c r="AF145">
        <f t="shared" si="23"/>
        <v>37.3125</v>
      </c>
    </row>
    <row r="146" spans="1:32" x14ac:dyDescent="0.25">
      <c r="A146" t="s">
        <v>379</v>
      </c>
      <c r="B146" t="s">
        <v>16</v>
      </c>
      <c r="C146" s="5">
        <v>-1.8872099549059564</v>
      </c>
      <c r="D146" s="5">
        <v>-0.31453499248432609</v>
      </c>
      <c r="J146">
        <f t="shared" si="16"/>
        <v>0</v>
      </c>
      <c r="K146" t="str">
        <f t="shared" si="17"/>
        <v/>
      </c>
      <c r="Q146">
        <f t="shared" si="18"/>
        <v>0</v>
      </c>
      <c r="R146" t="str">
        <f t="shared" si="19"/>
        <v/>
      </c>
      <c r="X146">
        <f t="shared" si="20"/>
        <v>0</v>
      </c>
      <c r="Y146" t="str">
        <f t="shared" si="21"/>
        <v/>
      </c>
      <c r="AE146">
        <f t="shared" si="22"/>
        <v>0</v>
      </c>
      <c r="AF146" t="str">
        <f t="shared" si="23"/>
        <v/>
      </c>
    </row>
    <row r="147" spans="1:32" x14ac:dyDescent="0.25">
      <c r="A147" t="s">
        <v>416</v>
      </c>
      <c r="B147" t="s">
        <v>7</v>
      </c>
      <c r="C147" s="5">
        <v>-1.0400828148275507</v>
      </c>
      <c r="D147" s="5">
        <v>-0.52004140741377536</v>
      </c>
      <c r="F147">
        <v>8</v>
      </c>
      <c r="G147">
        <v>0</v>
      </c>
      <c r="H147">
        <v>242</v>
      </c>
      <c r="I147">
        <v>69</v>
      </c>
      <c r="J147">
        <f t="shared" si="16"/>
        <v>311</v>
      </c>
      <c r="K147">
        <f t="shared" si="17"/>
        <v>38.875</v>
      </c>
      <c r="M147">
        <v>16</v>
      </c>
      <c r="N147">
        <v>0</v>
      </c>
      <c r="O147">
        <v>730</v>
      </c>
      <c r="P147">
        <v>231</v>
      </c>
      <c r="Q147">
        <f t="shared" si="18"/>
        <v>961</v>
      </c>
      <c r="R147">
        <f t="shared" si="19"/>
        <v>60.0625</v>
      </c>
      <c r="T147">
        <v>11</v>
      </c>
      <c r="U147">
        <v>0</v>
      </c>
      <c r="V147">
        <v>669</v>
      </c>
      <c r="W147">
        <v>92</v>
      </c>
      <c r="X147">
        <f t="shared" si="20"/>
        <v>761</v>
      </c>
      <c r="Y147">
        <f t="shared" si="21"/>
        <v>69.181818181818187</v>
      </c>
      <c r="AA147">
        <v>7</v>
      </c>
      <c r="AB147">
        <v>0</v>
      </c>
      <c r="AC147">
        <v>429</v>
      </c>
      <c r="AD147">
        <v>36</v>
      </c>
      <c r="AE147">
        <f t="shared" si="22"/>
        <v>465</v>
      </c>
      <c r="AF147">
        <f t="shared" si="23"/>
        <v>66.428571428571431</v>
      </c>
    </row>
    <row r="148" spans="1:32" x14ac:dyDescent="0.25">
      <c r="A148" t="s">
        <v>182</v>
      </c>
      <c r="B148" t="s">
        <v>55</v>
      </c>
      <c r="C148" s="5">
        <v>-0.73515537017497823</v>
      </c>
      <c r="D148" s="5">
        <v>-0.14703107403499566</v>
      </c>
      <c r="F148">
        <v>6</v>
      </c>
      <c r="G148">
        <v>69</v>
      </c>
      <c r="H148">
        <v>0</v>
      </c>
      <c r="I148">
        <v>0</v>
      </c>
      <c r="J148">
        <f t="shared" si="16"/>
        <v>69</v>
      </c>
      <c r="K148">
        <f t="shared" si="17"/>
        <v>11.5</v>
      </c>
      <c r="M148">
        <v>5</v>
      </c>
      <c r="N148">
        <v>13</v>
      </c>
      <c r="O148">
        <v>0</v>
      </c>
      <c r="P148">
        <v>0</v>
      </c>
      <c r="Q148">
        <f t="shared" si="18"/>
        <v>13</v>
      </c>
      <c r="R148">
        <f t="shared" si="19"/>
        <v>2.6</v>
      </c>
      <c r="T148">
        <v>6</v>
      </c>
      <c r="U148">
        <v>144</v>
      </c>
      <c r="V148">
        <v>0</v>
      </c>
      <c r="W148">
        <v>0</v>
      </c>
      <c r="X148">
        <f t="shared" si="20"/>
        <v>144</v>
      </c>
      <c r="Y148">
        <f t="shared" si="21"/>
        <v>24</v>
      </c>
      <c r="AA148">
        <v>6</v>
      </c>
      <c r="AB148">
        <v>351</v>
      </c>
      <c r="AC148">
        <v>0</v>
      </c>
      <c r="AD148">
        <v>0</v>
      </c>
      <c r="AE148">
        <f t="shared" si="22"/>
        <v>351</v>
      </c>
      <c r="AF148">
        <f t="shared" si="23"/>
        <v>58.5</v>
      </c>
    </row>
    <row r="149" spans="1:32" x14ac:dyDescent="0.25">
      <c r="A149" t="s">
        <v>136</v>
      </c>
      <c r="B149" t="s">
        <v>13</v>
      </c>
      <c r="C149" s="5">
        <v>2.081325005311657</v>
      </c>
      <c r="D149" s="5">
        <v>1.0406625026558285</v>
      </c>
      <c r="J149">
        <f t="shared" si="16"/>
        <v>0</v>
      </c>
      <c r="K149" t="str">
        <f t="shared" si="17"/>
        <v/>
      </c>
      <c r="Q149">
        <f t="shared" si="18"/>
        <v>0</v>
      </c>
      <c r="R149" t="str">
        <f t="shared" si="19"/>
        <v/>
      </c>
      <c r="X149">
        <f t="shared" si="20"/>
        <v>0</v>
      </c>
      <c r="Y149" t="str">
        <f t="shared" si="21"/>
        <v/>
      </c>
      <c r="AE149">
        <f t="shared" si="22"/>
        <v>0</v>
      </c>
      <c r="AF149" t="str">
        <f t="shared" si="23"/>
        <v/>
      </c>
    </row>
    <row r="150" spans="1:32" x14ac:dyDescent="0.25">
      <c r="A150" t="s">
        <v>43</v>
      </c>
      <c r="B150" t="s">
        <v>45</v>
      </c>
      <c r="C150" s="5">
        <v>-1.3551954726329098</v>
      </c>
      <c r="D150" s="5">
        <v>-0.22586591210548498</v>
      </c>
      <c r="F150">
        <v>16</v>
      </c>
      <c r="G150">
        <v>1052</v>
      </c>
      <c r="H150">
        <v>0</v>
      </c>
      <c r="I150">
        <v>65</v>
      </c>
      <c r="J150">
        <f t="shared" si="16"/>
        <v>1117</v>
      </c>
      <c r="K150">
        <f t="shared" si="17"/>
        <v>69.8125</v>
      </c>
      <c r="M150">
        <v>10</v>
      </c>
      <c r="N150">
        <v>615</v>
      </c>
      <c r="O150">
        <v>0</v>
      </c>
      <c r="P150">
        <v>32</v>
      </c>
      <c r="Q150">
        <f t="shared" si="18"/>
        <v>647</v>
      </c>
      <c r="R150">
        <f t="shared" si="19"/>
        <v>64.7</v>
      </c>
      <c r="T150">
        <v>5</v>
      </c>
      <c r="U150">
        <v>331</v>
      </c>
      <c r="V150">
        <v>0</v>
      </c>
      <c r="W150">
        <v>18</v>
      </c>
      <c r="X150">
        <f t="shared" si="20"/>
        <v>349</v>
      </c>
      <c r="Y150">
        <f t="shared" si="21"/>
        <v>69.8</v>
      </c>
      <c r="AA150">
        <v>16</v>
      </c>
      <c r="AB150">
        <v>1068</v>
      </c>
      <c r="AC150">
        <v>0</v>
      </c>
      <c r="AD150">
        <v>46</v>
      </c>
      <c r="AE150">
        <f t="shared" si="22"/>
        <v>1114</v>
      </c>
      <c r="AF150">
        <f t="shared" si="23"/>
        <v>69.625</v>
      </c>
    </row>
    <row r="151" spans="1:32" x14ac:dyDescent="0.25">
      <c r="A151" t="s">
        <v>74</v>
      </c>
      <c r="B151" t="s">
        <v>2</v>
      </c>
      <c r="C151" s="5">
        <v>4.4779873359369748</v>
      </c>
      <c r="D151" s="5">
        <v>0.89559746718739497</v>
      </c>
      <c r="F151">
        <v>16</v>
      </c>
      <c r="G151">
        <v>657</v>
      </c>
      <c r="H151">
        <v>0</v>
      </c>
      <c r="I151">
        <v>0</v>
      </c>
      <c r="J151">
        <f t="shared" si="16"/>
        <v>657</v>
      </c>
      <c r="K151">
        <f t="shared" si="17"/>
        <v>41.0625</v>
      </c>
      <c r="M151">
        <v>15</v>
      </c>
      <c r="N151">
        <v>826</v>
      </c>
      <c r="O151">
        <v>0</v>
      </c>
      <c r="P151">
        <v>0</v>
      </c>
      <c r="Q151">
        <f t="shared" si="18"/>
        <v>826</v>
      </c>
      <c r="R151">
        <f t="shared" si="19"/>
        <v>55.06666666666667</v>
      </c>
      <c r="T151">
        <v>15</v>
      </c>
      <c r="U151">
        <v>596</v>
      </c>
      <c r="V151">
        <v>0</v>
      </c>
      <c r="W151">
        <v>36</v>
      </c>
      <c r="X151">
        <f t="shared" si="20"/>
        <v>632</v>
      </c>
      <c r="Y151">
        <f t="shared" si="21"/>
        <v>42.133333333333333</v>
      </c>
      <c r="AA151">
        <v>10</v>
      </c>
      <c r="AB151">
        <v>491</v>
      </c>
      <c r="AC151">
        <v>0</v>
      </c>
      <c r="AD151">
        <v>0</v>
      </c>
      <c r="AE151">
        <f t="shared" si="22"/>
        <v>491</v>
      </c>
      <c r="AF151">
        <f t="shared" si="23"/>
        <v>49.1</v>
      </c>
    </row>
    <row r="152" spans="1:32" x14ac:dyDescent="0.25">
      <c r="A152" t="s">
        <v>409</v>
      </c>
      <c r="B152" t="s">
        <v>49</v>
      </c>
      <c r="C152" s="5">
        <v>-3.9451873428383029</v>
      </c>
      <c r="D152" s="5">
        <v>-0.65753122380638385</v>
      </c>
      <c r="F152">
        <v>11</v>
      </c>
      <c r="G152">
        <v>223</v>
      </c>
      <c r="H152">
        <v>0</v>
      </c>
      <c r="I152">
        <v>53</v>
      </c>
      <c r="J152">
        <f t="shared" si="16"/>
        <v>276</v>
      </c>
      <c r="K152">
        <f t="shared" si="17"/>
        <v>25.09090909090909</v>
      </c>
      <c r="M152">
        <v>16</v>
      </c>
      <c r="N152">
        <v>547</v>
      </c>
      <c r="O152">
        <v>0</v>
      </c>
      <c r="P152">
        <v>103</v>
      </c>
      <c r="Q152">
        <f t="shared" si="18"/>
        <v>650</v>
      </c>
      <c r="R152">
        <f t="shared" si="19"/>
        <v>40.625</v>
      </c>
      <c r="T152">
        <v>13</v>
      </c>
      <c r="U152">
        <v>265</v>
      </c>
      <c r="V152">
        <v>0</v>
      </c>
      <c r="W152">
        <v>67</v>
      </c>
      <c r="X152">
        <f t="shared" si="20"/>
        <v>332</v>
      </c>
      <c r="Y152">
        <f t="shared" si="21"/>
        <v>25.53846153846154</v>
      </c>
      <c r="AE152">
        <f t="shared" si="22"/>
        <v>0</v>
      </c>
      <c r="AF152" t="str">
        <f t="shared" si="23"/>
        <v/>
      </c>
    </row>
    <row r="153" spans="1:32" x14ac:dyDescent="0.25">
      <c r="A153" t="s">
        <v>290</v>
      </c>
      <c r="B153" t="s">
        <v>55</v>
      </c>
      <c r="C153" s="5">
        <v>2.3718494233838525</v>
      </c>
      <c r="D153" s="5">
        <v>0.47436988467677049</v>
      </c>
      <c r="F153">
        <v>5</v>
      </c>
      <c r="G153">
        <v>76</v>
      </c>
      <c r="H153">
        <v>0</v>
      </c>
      <c r="I153">
        <v>0</v>
      </c>
      <c r="J153">
        <f t="shared" si="16"/>
        <v>76</v>
      </c>
      <c r="K153">
        <f t="shared" si="17"/>
        <v>15.2</v>
      </c>
      <c r="M153">
        <v>10</v>
      </c>
      <c r="N153">
        <v>435</v>
      </c>
      <c r="O153">
        <v>0</v>
      </c>
      <c r="P153">
        <v>0</v>
      </c>
      <c r="Q153">
        <f t="shared" si="18"/>
        <v>435</v>
      </c>
      <c r="R153">
        <f t="shared" si="19"/>
        <v>43.5</v>
      </c>
      <c r="X153">
        <f t="shared" si="20"/>
        <v>0</v>
      </c>
      <c r="Y153" t="str">
        <f t="shared" si="21"/>
        <v/>
      </c>
      <c r="AE153">
        <f t="shared" si="22"/>
        <v>0</v>
      </c>
      <c r="AF153" t="str">
        <f t="shared" si="23"/>
        <v/>
      </c>
    </row>
    <row r="154" spans="1:32" x14ac:dyDescent="0.25">
      <c r="A154" t="s">
        <v>198</v>
      </c>
      <c r="B154" t="s">
        <v>49</v>
      </c>
      <c r="C154" s="5">
        <v>-10.598801493961268</v>
      </c>
      <c r="D154" s="5">
        <v>-2.1197602987922535</v>
      </c>
      <c r="J154">
        <f t="shared" si="16"/>
        <v>0</v>
      </c>
      <c r="K154" t="str">
        <f t="shared" si="17"/>
        <v/>
      </c>
      <c r="Q154">
        <f t="shared" si="18"/>
        <v>0</v>
      </c>
      <c r="R154" t="str">
        <f t="shared" si="19"/>
        <v/>
      </c>
      <c r="X154">
        <f t="shared" si="20"/>
        <v>0</v>
      </c>
      <c r="Y154" t="str">
        <f t="shared" si="21"/>
        <v/>
      </c>
      <c r="AA154">
        <v>10</v>
      </c>
      <c r="AB154">
        <v>403</v>
      </c>
      <c r="AC154">
        <v>0</v>
      </c>
      <c r="AD154">
        <v>25</v>
      </c>
      <c r="AE154">
        <f t="shared" si="22"/>
        <v>428</v>
      </c>
      <c r="AF154">
        <f t="shared" si="23"/>
        <v>42.8</v>
      </c>
    </row>
    <row r="155" spans="1:32" x14ac:dyDescent="0.25">
      <c r="A155" t="s">
        <v>76</v>
      </c>
      <c r="B155" t="s">
        <v>23</v>
      </c>
      <c r="C155" s="5">
        <v>-4.7031533144901969</v>
      </c>
      <c r="D155" s="5">
        <v>-0.78385888574836615</v>
      </c>
      <c r="J155">
        <f t="shared" si="16"/>
        <v>0</v>
      </c>
      <c r="K155" t="str">
        <f t="shared" si="17"/>
        <v/>
      </c>
      <c r="Q155">
        <f t="shared" si="18"/>
        <v>0</v>
      </c>
      <c r="R155" t="str">
        <f t="shared" si="19"/>
        <v/>
      </c>
      <c r="X155">
        <f t="shared" si="20"/>
        <v>0</v>
      </c>
      <c r="Y155" t="str">
        <f t="shared" si="21"/>
        <v/>
      </c>
      <c r="AE155">
        <f t="shared" si="22"/>
        <v>0</v>
      </c>
      <c r="AF155" t="str">
        <f t="shared" si="23"/>
        <v/>
      </c>
    </row>
    <row r="156" spans="1:32" x14ac:dyDescent="0.25">
      <c r="A156" t="s">
        <v>133</v>
      </c>
      <c r="B156" t="s">
        <v>26</v>
      </c>
      <c r="C156" s="5">
        <v>0.45467984810340711</v>
      </c>
      <c r="D156" s="5">
        <v>7.5779974683901186E-2</v>
      </c>
      <c r="F156">
        <v>7</v>
      </c>
      <c r="G156">
        <v>0</v>
      </c>
      <c r="H156">
        <v>13</v>
      </c>
      <c r="I156">
        <v>63</v>
      </c>
      <c r="J156">
        <f t="shared" si="16"/>
        <v>76</v>
      </c>
      <c r="K156">
        <f t="shared" si="17"/>
        <v>10.857142857142858</v>
      </c>
      <c r="Q156">
        <f t="shared" si="18"/>
        <v>0</v>
      </c>
      <c r="R156" t="str">
        <f t="shared" si="19"/>
        <v/>
      </c>
      <c r="X156">
        <f t="shared" si="20"/>
        <v>0</v>
      </c>
      <c r="Y156" t="str">
        <f t="shared" si="21"/>
        <v/>
      </c>
      <c r="AE156">
        <f t="shared" si="22"/>
        <v>0</v>
      </c>
      <c r="AF156" t="str">
        <f t="shared" si="23"/>
        <v/>
      </c>
    </row>
    <row r="157" spans="1:32" x14ac:dyDescent="0.25">
      <c r="A157" t="s">
        <v>322</v>
      </c>
      <c r="B157" t="s">
        <v>23</v>
      </c>
      <c r="C157" s="5">
        <v>-0.50266722205766479</v>
      </c>
      <c r="D157" s="5">
        <v>-8.3777870342944136E-2</v>
      </c>
      <c r="F157">
        <v>16</v>
      </c>
      <c r="G157">
        <v>0</v>
      </c>
      <c r="H157">
        <v>392</v>
      </c>
      <c r="I157">
        <v>75</v>
      </c>
      <c r="J157">
        <f t="shared" si="16"/>
        <v>467</v>
      </c>
      <c r="K157">
        <f t="shared" si="17"/>
        <v>29.1875</v>
      </c>
      <c r="M157">
        <v>14</v>
      </c>
      <c r="N157">
        <v>0</v>
      </c>
      <c r="O157">
        <v>345</v>
      </c>
      <c r="P157">
        <v>196</v>
      </c>
      <c r="Q157">
        <f t="shared" si="18"/>
        <v>541</v>
      </c>
      <c r="R157">
        <f t="shared" si="19"/>
        <v>38.642857142857146</v>
      </c>
      <c r="X157">
        <f t="shared" si="20"/>
        <v>0</v>
      </c>
      <c r="Y157" t="str">
        <f t="shared" si="21"/>
        <v/>
      </c>
      <c r="AE157">
        <f t="shared" si="22"/>
        <v>0</v>
      </c>
      <c r="AF157" t="str">
        <f t="shared" si="23"/>
        <v/>
      </c>
    </row>
    <row r="158" spans="1:32" x14ac:dyDescent="0.25">
      <c r="A158" t="s">
        <v>200</v>
      </c>
      <c r="B158" t="s">
        <v>201</v>
      </c>
      <c r="C158" s="5">
        <v>-5.6672680153889017</v>
      </c>
      <c r="D158" s="5">
        <v>-0.94454466923148361</v>
      </c>
      <c r="F158">
        <v>15</v>
      </c>
      <c r="G158">
        <v>693</v>
      </c>
      <c r="H158">
        <v>0</v>
      </c>
      <c r="I158">
        <v>31</v>
      </c>
      <c r="J158">
        <f t="shared" si="16"/>
        <v>724</v>
      </c>
      <c r="K158">
        <f t="shared" si="17"/>
        <v>48.266666666666666</v>
      </c>
      <c r="M158">
        <v>16</v>
      </c>
      <c r="N158">
        <v>669</v>
      </c>
      <c r="O158">
        <v>0</v>
      </c>
      <c r="P158">
        <v>91</v>
      </c>
      <c r="Q158">
        <f t="shared" si="18"/>
        <v>760</v>
      </c>
      <c r="R158">
        <f t="shared" si="19"/>
        <v>47.5</v>
      </c>
      <c r="T158">
        <v>13</v>
      </c>
      <c r="U158">
        <v>451</v>
      </c>
      <c r="V158">
        <v>0</v>
      </c>
      <c r="W158">
        <v>61</v>
      </c>
      <c r="X158">
        <f t="shared" si="20"/>
        <v>512</v>
      </c>
      <c r="Y158">
        <f t="shared" si="21"/>
        <v>39.384615384615387</v>
      </c>
      <c r="AA158">
        <v>8</v>
      </c>
      <c r="AB158">
        <v>103</v>
      </c>
      <c r="AC158">
        <v>0</v>
      </c>
      <c r="AD158">
        <v>43</v>
      </c>
      <c r="AE158">
        <f t="shared" si="22"/>
        <v>146</v>
      </c>
      <c r="AF158">
        <f t="shared" si="23"/>
        <v>18.25</v>
      </c>
    </row>
    <row r="159" spans="1:32" x14ac:dyDescent="0.25">
      <c r="A159" t="s">
        <v>283</v>
      </c>
      <c r="B159" t="s">
        <v>55</v>
      </c>
      <c r="C159" s="5">
        <v>1.1148448914810565</v>
      </c>
      <c r="D159" s="5">
        <v>0.22296897829621129</v>
      </c>
      <c r="J159">
        <f t="shared" si="16"/>
        <v>0</v>
      </c>
      <c r="K159" t="str">
        <f t="shared" si="17"/>
        <v/>
      </c>
      <c r="Q159">
        <f t="shared" si="18"/>
        <v>0</v>
      </c>
      <c r="R159" t="str">
        <f t="shared" si="19"/>
        <v/>
      </c>
      <c r="X159">
        <f t="shared" si="20"/>
        <v>0</v>
      </c>
      <c r="Y159" t="str">
        <f t="shared" si="21"/>
        <v/>
      </c>
      <c r="AE159">
        <f t="shared" si="22"/>
        <v>0</v>
      </c>
      <c r="AF159" t="str">
        <f t="shared" si="23"/>
        <v/>
      </c>
    </row>
    <row r="160" spans="1:32" x14ac:dyDescent="0.25">
      <c r="A160" t="s">
        <v>299</v>
      </c>
      <c r="B160" t="s">
        <v>2</v>
      </c>
      <c r="C160" s="5">
        <v>3.9342713286742477</v>
      </c>
      <c r="D160" s="5">
        <v>0.65571188811237457</v>
      </c>
      <c r="F160">
        <v>16</v>
      </c>
      <c r="G160">
        <v>765</v>
      </c>
      <c r="H160">
        <v>0</v>
      </c>
      <c r="I160">
        <v>5</v>
      </c>
      <c r="J160">
        <f t="shared" si="16"/>
        <v>770</v>
      </c>
      <c r="K160">
        <f t="shared" si="17"/>
        <v>48.125</v>
      </c>
      <c r="M160">
        <v>16</v>
      </c>
      <c r="N160">
        <v>919</v>
      </c>
      <c r="O160">
        <v>0</v>
      </c>
      <c r="P160">
        <v>1</v>
      </c>
      <c r="Q160">
        <f t="shared" si="18"/>
        <v>920</v>
      </c>
      <c r="R160">
        <f t="shared" si="19"/>
        <v>57.5</v>
      </c>
      <c r="T160">
        <v>14</v>
      </c>
      <c r="U160">
        <v>843</v>
      </c>
      <c r="V160">
        <v>0</v>
      </c>
      <c r="W160">
        <v>2</v>
      </c>
      <c r="X160">
        <f t="shared" si="20"/>
        <v>845</v>
      </c>
      <c r="Y160">
        <f t="shared" si="21"/>
        <v>60.357142857142854</v>
      </c>
      <c r="AA160">
        <v>10</v>
      </c>
      <c r="AB160">
        <v>508</v>
      </c>
      <c r="AC160">
        <v>0</v>
      </c>
      <c r="AD160">
        <v>1</v>
      </c>
      <c r="AE160">
        <f t="shared" si="22"/>
        <v>509</v>
      </c>
      <c r="AF160">
        <f t="shared" si="23"/>
        <v>50.9</v>
      </c>
    </row>
    <row r="161" spans="1:32" x14ac:dyDescent="0.25">
      <c r="A161" t="s">
        <v>321</v>
      </c>
      <c r="B161" t="s">
        <v>13</v>
      </c>
      <c r="C161" s="5">
        <v>-1.467088872005982</v>
      </c>
      <c r="D161" s="5">
        <v>-0.24451481200099701</v>
      </c>
      <c r="J161">
        <f t="shared" si="16"/>
        <v>0</v>
      </c>
      <c r="K161" t="str">
        <f t="shared" si="17"/>
        <v/>
      </c>
      <c r="Q161">
        <f t="shared" si="18"/>
        <v>0</v>
      </c>
      <c r="R161" t="str">
        <f t="shared" si="19"/>
        <v/>
      </c>
      <c r="X161">
        <f t="shared" si="20"/>
        <v>0</v>
      </c>
      <c r="Y161" t="str">
        <f t="shared" si="21"/>
        <v/>
      </c>
      <c r="AE161">
        <f t="shared" si="22"/>
        <v>0</v>
      </c>
      <c r="AF161" t="str">
        <f t="shared" si="23"/>
        <v/>
      </c>
    </row>
    <row r="162" spans="1:32" x14ac:dyDescent="0.25">
      <c r="A162" t="s">
        <v>402</v>
      </c>
      <c r="B162" t="s">
        <v>23</v>
      </c>
      <c r="C162" s="5">
        <v>4.83784442052277</v>
      </c>
      <c r="D162" s="5">
        <v>0.8063074034204617</v>
      </c>
      <c r="F162">
        <v>13</v>
      </c>
      <c r="G162">
        <v>0</v>
      </c>
      <c r="H162">
        <v>12</v>
      </c>
      <c r="I162">
        <v>232</v>
      </c>
      <c r="J162">
        <f t="shared" si="16"/>
        <v>244</v>
      </c>
      <c r="K162">
        <f t="shared" si="17"/>
        <v>18.76923076923077</v>
      </c>
      <c r="M162">
        <v>12</v>
      </c>
      <c r="N162">
        <v>0</v>
      </c>
      <c r="O162">
        <v>96</v>
      </c>
      <c r="P162">
        <v>233</v>
      </c>
      <c r="Q162">
        <f t="shared" si="18"/>
        <v>329</v>
      </c>
      <c r="R162">
        <f t="shared" si="19"/>
        <v>27.416666666666668</v>
      </c>
      <c r="T162">
        <v>9</v>
      </c>
      <c r="U162">
        <v>0</v>
      </c>
      <c r="V162">
        <v>21</v>
      </c>
      <c r="W162">
        <v>147</v>
      </c>
      <c r="X162">
        <f t="shared" si="20"/>
        <v>168</v>
      </c>
      <c r="Y162">
        <f t="shared" si="21"/>
        <v>18.666666666666668</v>
      </c>
      <c r="AA162">
        <v>3</v>
      </c>
      <c r="AB162">
        <v>0</v>
      </c>
      <c r="AC162">
        <v>0</v>
      </c>
      <c r="AD162">
        <v>51</v>
      </c>
      <c r="AE162">
        <f t="shared" si="22"/>
        <v>51</v>
      </c>
      <c r="AF162">
        <f t="shared" si="23"/>
        <v>17</v>
      </c>
    </row>
    <row r="163" spans="1:32" x14ac:dyDescent="0.25">
      <c r="A163" t="s">
        <v>440</v>
      </c>
      <c r="B163" t="s">
        <v>23</v>
      </c>
      <c r="C163" s="5">
        <v>1.2805403627628749</v>
      </c>
      <c r="D163" s="5">
        <v>0.25610807255257495</v>
      </c>
      <c r="J163">
        <f t="shared" si="16"/>
        <v>0</v>
      </c>
      <c r="K163" t="str">
        <f t="shared" si="17"/>
        <v/>
      </c>
      <c r="Q163">
        <f t="shared" si="18"/>
        <v>0</v>
      </c>
      <c r="R163" t="str">
        <f t="shared" si="19"/>
        <v/>
      </c>
      <c r="X163">
        <f t="shared" si="20"/>
        <v>0</v>
      </c>
      <c r="Y163" t="str">
        <f t="shared" si="21"/>
        <v/>
      </c>
      <c r="AE163">
        <f t="shared" si="22"/>
        <v>0</v>
      </c>
      <c r="AF163" t="str">
        <f t="shared" si="23"/>
        <v/>
      </c>
    </row>
    <row r="164" spans="1:32" x14ac:dyDescent="0.25">
      <c r="A164" t="s">
        <v>219</v>
      </c>
      <c r="B164" t="s">
        <v>2</v>
      </c>
      <c r="C164" s="5">
        <v>0.67452672690325588</v>
      </c>
      <c r="D164" s="5">
        <v>0.16863168172581397</v>
      </c>
      <c r="F164">
        <v>12</v>
      </c>
      <c r="G164">
        <v>209</v>
      </c>
      <c r="H164">
        <v>0</v>
      </c>
      <c r="I164">
        <v>165</v>
      </c>
      <c r="J164">
        <f t="shared" si="16"/>
        <v>374</v>
      </c>
      <c r="K164">
        <f t="shared" si="17"/>
        <v>31.166666666666668</v>
      </c>
      <c r="M164">
        <v>15</v>
      </c>
      <c r="N164">
        <v>539</v>
      </c>
      <c r="O164">
        <v>0</v>
      </c>
      <c r="P164">
        <v>98</v>
      </c>
      <c r="Q164">
        <f t="shared" si="18"/>
        <v>637</v>
      </c>
      <c r="R164">
        <f t="shared" si="19"/>
        <v>42.466666666666669</v>
      </c>
      <c r="T164">
        <v>10</v>
      </c>
      <c r="U164">
        <v>171</v>
      </c>
      <c r="V164">
        <v>0</v>
      </c>
      <c r="W164">
        <v>74</v>
      </c>
      <c r="X164">
        <f t="shared" si="20"/>
        <v>245</v>
      </c>
      <c r="Y164">
        <f t="shared" si="21"/>
        <v>24.5</v>
      </c>
      <c r="AE164">
        <f t="shared" si="22"/>
        <v>0</v>
      </c>
      <c r="AF164" t="str">
        <f t="shared" si="23"/>
        <v/>
      </c>
    </row>
    <row r="165" spans="1:32" x14ac:dyDescent="0.25">
      <c r="A165" t="s">
        <v>300</v>
      </c>
      <c r="B165" t="s">
        <v>98</v>
      </c>
      <c r="C165" s="5">
        <v>-2.5470411069673382</v>
      </c>
      <c r="D165" s="5">
        <v>-0.42450685116122305</v>
      </c>
      <c r="F165">
        <v>5</v>
      </c>
      <c r="G165">
        <v>0</v>
      </c>
      <c r="H165">
        <v>82</v>
      </c>
      <c r="I165">
        <v>15</v>
      </c>
      <c r="J165">
        <f t="shared" si="16"/>
        <v>97</v>
      </c>
      <c r="K165">
        <f t="shared" si="17"/>
        <v>19.399999999999999</v>
      </c>
      <c r="M165">
        <v>14</v>
      </c>
      <c r="N165">
        <v>0</v>
      </c>
      <c r="O165">
        <v>249</v>
      </c>
      <c r="P165">
        <v>166</v>
      </c>
      <c r="Q165">
        <f t="shared" si="18"/>
        <v>415</v>
      </c>
      <c r="R165">
        <f t="shared" si="19"/>
        <v>29.642857142857142</v>
      </c>
      <c r="T165">
        <v>15</v>
      </c>
      <c r="U165">
        <v>0</v>
      </c>
      <c r="V165">
        <v>389</v>
      </c>
      <c r="W165">
        <v>107</v>
      </c>
      <c r="X165">
        <f t="shared" si="20"/>
        <v>496</v>
      </c>
      <c r="Y165">
        <f t="shared" si="21"/>
        <v>33.06666666666667</v>
      </c>
      <c r="AA165">
        <v>13</v>
      </c>
      <c r="AB165">
        <v>0</v>
      </c>
      <c r="AC165">
        <v>334</v>
      </c>
      <c r="AD165">
        <v>52</v>
      </c>
      <c r="AE165">
        <f t="shared" si="22"/>
        <v>386</v>
      </c>
      <c r="AF165">
        <f t="shared" si="23"/>
        <v>29.692307692307693</v>
      </c>
    </row>
    <row r="166" spans="1:32" x14ac:dyDescent="0.25">
      <c r="A166" t="s">
        <v>387</v>
      </c>
      <c r="B166" t="s">
        <v>2</v>
      </c>
      <c r="C166" s="5">
        <v>0.12690116583489594</v>
      </c>
      <c r="D166" s="5">
        <v>2.1150194305815991E-2</v>
      </c>
      <c r="J166">
        <f t="shared" si="16"/>
        <v>0</v>
      </c>
      <c r="K166" t="str">
        <f t="shared" si="17"/>
        <v/>
      </c>
      <c r="Q166">
        <f t="shared" si="18"/>
        <v>0</v>
      </c>
      <c r="R166" t="str">
        <f t="shared" si="19"/>
        <v/>
      </c>
      <c r="X166">
        <f t="shared" si="20"/>
        <v>0</v>
      </c>
      <c r="Y166" t="str">
        <f t="shared" si="21"/>
        <v/>
      </c>
      <c r="AE166">
        <f t="shared" si="22"/>
        <v>0</v>
      </c>
      <c r="AF166" t="str">
        <f t="shared" si="23"/>
        <v/>
      </c>
    </row>
    <row r="167" spans="1:32" x14ac:dyDescent="0.25">
      <c r="A167" t="s">
        <v>66</v>
      </c>
      <c r="B167" t="s">
        <v>45</v>
      </c>
      <c r="C167" s="5">
        <v>-8.4756173801099699</v>
      </c>
      <c r="D167" s="5">
        <v>-1.4126028966849951</v>
      </c>
      <c r="F167">
        <v>16</v>
      </c>
      <c r="G167">
        <v>1058</v>
      </c>
      <c r="H167">
        <v>0</v>
      </c>
      <c r="I167">
        <v>79</v>
      </c>
      <c r="J167">
        <f t="shared" si="16"/>
        <v>1137</v>
      </c>
      <c r="K167">
        <f t="shared" si="17"/>
        <v>71.0625</v>
      </c>
      <c r="M167">
        <v>16</v>
      </c>
      <c r="N167">
        <v>1078</v>
      </c>
      <c r="O167">
        <v>0</v>
      </c>
      <c r="P167">
        <v>75</v>
      </c>
      <c r="Q167">
        <f t="shared" si="18"/>
        <v>1153</v>
      </c>
      <c r="R167">
        <f t="shared" si="19"/>
        <v>72.0625</v>
      </c>
      <c r="T167">
        <v>15</v>
      </c>
      <c r="U167">
        <v>994</v>
      </c>
      <c r="V167">
        <v>0</v>
      </c>
      <c r="W167">
        <v>71</v>
      </c>
      <c r="X167">
        <f t="shared" si="20"/>
        <v>1065</v>
      </c>
      <c r="Y167">
        <f t="shared" si="21"/>
        <v>71</v>
      </c>
      <c r="AA167">
        <v>16</v>
      </c>
      <c r="AB167">
        <v>1061</v>
      </c>
      <c r="AC167">
        <v>0</v>
      </c>
      <c r="AD167">
        <v>58</v>
      </c>
      <c r="AE167">
        <f t="shared" si="22"/>
        <v>1119</v>
      </c>
      <c r="AF167">
        <f t="shared" si="23"/>
        <v>69.9375</v>
      </c>
    </row>
    <row r="168" spans="1:32" x14ac:dyDescent="0.25">
      <c r="A168" t="s">
        <v>146</v>
      </c>
      <c r="B168" t="s">
        <v>70</v>
      </c>
      <c r="C168" s="5">
        <v>-7.6578351138893357</v>
      </c>
      <c r="D168" s="5">
        <v>-1.2763058523148894</v>
      </c>
      <c r="F168">
        <v>16</v>
      </c>
      <c r="G168">
        <v>0</v>
      </c>
      <c r="H168">
        <v>622</v>
      </c>
      <c r="I168">
        <v>13</v>
      </c>
      <c r="J168">
        <f t="shared" si="16"/>
        <v>635</v>
      </c>
      <c r="K168">
        <f t="shared" si="17"/>
        <v>39.6875</v>
      </c>
      <c r="M168">
        <v>12</v>
      </c>
      <c r="N168">
        <v>0</v>
      </c>
      <c r="O168">
        <v>361</v>
      </c>
      <c r="P168">
        <v>14</v>
      </c>
      <c r="Q168">
        <f t="shared" si="18"/>
        <v>375</v>
      </c>
      <c r="R168">
        <f t="shared" si="19"/>
        <v>31.25</v>
      </c>
      <c r="T168">
        <v>16</v>
      </c>
      <c r="U168">
        <v>0</v>
      </c>
      <c r="V168">
        <v>334</v>
      </c>
      <c r="W168">
        <v>26</v>
      </c>
      <c r="X168">
        <f t="shared" si="20"/>
        <v>360</v>
      </c>
      <c r="Y168">
        <f t="shared" si="21"/>
        <v>22.5</v>
      </c>
      <c r="AA168">
        <v>16</v>
      </c>
      <c r="AB168">
        <v>0</v>
      </c>
      <c r="AC168">
        <v>462</v>
      </c>
      <c r="AD168">
        <v>71</v>
      </c>
      <c r="AE168">
        <f t="shared" si="22"/>
        <v>533</v>
      </c>
      <c r="AF168">
        <f t="shared" si="23"/>
        <v>33.3125</v>
      </c>
    </row>
    <row r="169" spans="1:32" x14ac:dyDescent="0.25">
      <c r="A169" t="s">
        <v>187</v>
      </c>
      <c r="B169" t="s">
        <v>10</v>
      </c>
      <c r="C169" s="5">
        <v>3.9693236814191564</v>
      </c>
      <c r="D169" s="5">
        <v>0.79386473628383125</v>
      </c>
      <c r="F169">
        <v>14</v>
      </c>
      <c r="G169">
        <v>0</v>
      </c>
      <c r="H169">
        <v>361</v>
      </c>
      <c r="I169">
        <v>49</v>
      </c>
      <c r="J169">
        <f t="shared" si="16"/>
        <v>410</v>
      </c>
      <c r="K169">
        <f t="shared" si="17"/>
        <v>29.285714285714285</v>
      </c>
      <c r="M169">
        <v>9</v>
      </c>
      <c r="N169">
        <v>0</v>
      </c>
      <c r="O169">
        <v>50</v>
      </c>
      <c r="P169">
        <v>151</v>
      </c>
      <c r="Q169">
        <f t="shared" si="18"/>
        <v>201</v>
      </c>
      <c r="R169">
        <f t="shared" si="19"/>
        <v>22.333333333333332</v>
      </c>
      <c r="T169">
        <v>12</v>
      </c>
      <c r="U169">
        <v>0</v>
      </c>
      <c r="V169">
        <v>11</v>
      </c>
      <c r="W169">
        <v>112</v>
      </c>
      <c r="X169">
        <f t="shared" si="20"/>
        <v>123</v>
      </c>
      <c r="Y169">
        <f t="shared" si="21"/>
        <v>10.25</v>
      </c>
      <c r="AE169">
        <f t="shared" si="22"/>
        <v>0</v>
      </c>
      <c r="AF169" t="str">
        <f t="shared" si="23"/>
        <v/>
      </c>
    </row>
    <row r="170" spans="1:32" x14ac:dyDescent="0.25">
      <c r="A170" t="s">
        <v>89</v>
      </c>
      <c r="B170" t="s">
        <v>16</v>
      </c>
      <c r="C170" s="5">
        <v>0.329075393378023</v>
      </c>
      <c r="D170" s="5">
        <v>5.4845898896337168E-2</v>
      </c>
      <c r="J170">
        <f t="shared" si="16"/>
        <v>0</v>
      </c>
      <c r="K170" t="str">
        <f t="shared" si="17"/>
        <v/>
      </c>
      <c r="Q170">
        <f t="shared" si="18"/>
        <v>0</v>
      </c>
      <c r="R170" t="str">
        <f t="shared" si="19"/>
        <v/>
      </c>
      <c r="X170">
        <f t="shared" si="20"/>
        <v>0</v>
      </c>
      <c r="Y170" t="str">
        <f t="shared" si="21"/>
        <v/>
      </c>
      <c r="AE170">
        <f t="shared" si="22"/>
        <v>0</v>
      </c>
      <c r="AF170" t="str">
        <f t="shared" si="23"/>
        <v/>
      </c>
    </row>
    <row r="171" spans="1:32" x14ac:dyDescent="0.25">
      <c r="A171" t="s">
        <v>143</v>
      </c>
      <c r="B171" t="s">
        <v>49</v>
      </c>
      <c r="C171" s="5">
        <v>-7.4024325443452428</v>
      </c>
      <c r="D171" s="5">
        <v>-1.2337387573908738</v>
      </c>
      <c r="J171">
        <f t="shared" si="16"/>
        <v>0</v>
      </c>
      <c r="K171" t="str">
        <f t="shared" si="17"/>
        <v/>
      </c>
      <c r="Q171">
        <f t="shared" si="18"/>
        <v>0</v>
      </c>
      <c r="R171" t="str">
        <f t="shared" si="19"/>
        <v/>
      </c>
      <c r="X171">
        <f t="shared" si="20"/>
        <v>0</v>
      </c>
      <c r="Y171" t="str">
        <f t="shared" si="21"/>
        <v/>
      </c>
      <c r="AE171">
        <f t="shared" si="22"/>
        <v>0</v>
      </c>
      <c r="AF171" t="str">
        <f t="shared" si="23"/>
        <v/>
      </c>
    </row>
    <row r="172" spans="1:32" x14ac:dyDescent="0.25">
      <c r="A172" t="s">
        <v>342</v>
      </c>
      <c r="B172" t="s">
        <v>70</v>
      </c>
      <c r="C172" s="5">
        <v>2.3090363383333603</v>
      </c>
      <c r="D172" s="5">
        <v>2.3090363383333603</v>
      </c>
      <c r="J172">
        <f t="shared" si="16"/>
        <v>0</v>
      </c>
      <c r="K172" t="str">
        <f t="shared" si="17"/>
        <v/>
      </c>
      <c r="Q172">
        <f t="shared" si="18"/>
        <v>0</v>
      </c>
      <c r="R172" t="str">
        <f t="shared" si="19"/>
        <v/>
      </c>
      <c r="X172">
        <f t="shared" si="20"/>
        <v>0</v>
      </c>
      <c r="Y172" t="str">
        <f t="shared" si="21"/>
        <v/>
      </c>
      <c r="AE172">
        <f t="shared" si="22"/>
        <v>0</v>
      </c>
      <c r="AF172" t="str">
        <f t="shared" si="23"/>
        <v/>
      </c>
    </row>
    <row r="173" spans="1:32" x14ac:dyDescent="0.25">
      <c r="A173" t="s">
        <v>41</v>
      </c>
      <c r="B173" t="s">
        <v>16</v>
      </c>
      <c r="C173" s="5">
        <v>-1.1024642230359256</v>
      </c>
      <c r="D173" s="5">
        <v>-0.2756160557589814</v>
      </c>
      <c r="J173">
        <f t="shared" si="16"/>
        <v>0</v>
      </c>
      <c r="K173" t="str">
        <f t="shared" si="17"/>
        <v/>
      </c>
      <c r="M173">
        <v>1</v>
      </c>
      <c r="N173">
        <v>0</v>
      </c>
      <c r="O173">
        <v>0</v>
      </c>
      <c r="P173">
        <v>19</v>
      </c>
      <c r="Q173">
        <f t="shared" si="18"/>
        <v>19</v>
      </c>
      <c r="R173">
        <f t="shared" si="19"/>
        <v>19</v>
      </c>
      <c r="T173">
        <v>12</v>
      </c>
      <c r="U173">
        <v>94</v>
      </c>
      <c r="V173">
        <v>0</v>
      </c>
      <c r="W173">
        <v>205</v>
      </c>
      <c r="X173">
        <f t="shared" si="20"/>
        <v>299</v>
      </c>
      <c r="Y173">
        <f t="shared" si="21"/>
        <v>24.916666666666668</v>
      </c>
      <c r="AA173">
        <v>3</v>
      </c>
      <c r="AB173">
        <v>102</v>
      </c>
      <c r="AC173">
        <v>0</v>
      </c>
      <c r="AD173">
        <v>9</v>
      </c>
      <c r="AE173">
        <f t="shared" si="22"/>
        <v>111</v>
      </c>
      <c r="AF173">
        <f t="shared" si="23"/>
        <v>37</v>
      </c>
    </row>
    <row r="174" spans="1:32" x14ac:dyDescent="0.25">
      <c r="A174" t="s">
        <v>292</v>
      </c>
      <c r="B174" t="s">
        <v>98</v>
      </c>
      <c r="C174" s="5">
        <v>2.8425291460641735</v>
      </c>
      <c r="D174" s="5">
        <v>0.47375485767736225</v>
      </c>
      <c r="F174">
        <v>11</v>
      </c>
      <c r="G174">
        <v>0</v>
      </c>
      <c r="H174">
        <v>182</v>
      </c>
      <c r="I174">
        <v>27</v>
      </c>
      <c r="J174">
        <f t="shared" si="16"/>
        <v>209</v>
      </c>
      <c r="K174">
        <f t="shared" si="17"/>
        <v>19</v>
      </c>
      <c r="M174">
        <v>16</v>
      </c>
      <c r="N174">
        <v>0</v>
      </c>
      <c r="O174">
        <v>145</v>
      </c>
      <c r="P174">
        <v>238</v>
      </c>
      <c r="Q174">
        <f t="shared" si="18"/>
        <v>383</v>
      </c>
      <c r="R174">
        <f t="shared" si="19"/>
        <v>23.9375</v>
      </c>
      <c r="T174">
        <v>13</v>
      </c>
      <c r="U174">
        <v>0</v>
      </c>
      <c r="V174">
        <v>33</v>
      </c>
      <c r="W174">
        <v>311</v>
      </c>
      <c r="X174">
        <f t="shared" si="20"/>
        <v>344</v>
      </c>
      <c r="Y174">
        <f t="shared" si="21"/>
        <v>26.46153846153846</v>
      </c>
      <c r="AA174">
        <v>16</v>
      </c>
      <c r="AB174">
        <v>0</v>
      </c>
      <c r="AC174">
        <v>457</v>
      </c>
      <c r="AD174">
        <v>306</v>
      </c>
      <c r="AE174">
        <f t="shared" si="22"/>
        <v>763</v>
      </c>
      <c r="AF174">
        <f t="shared" si="23"/>
        <v>47.6875</v>
      </c>
    </row>
    <row r="175" spans="1:32" x14ac:dyDescent="0.25">
      <c r="A175" t="s">
        <v>141</v>
      </c>
      <c r="B175" t="s">
        <v>23</v>
      </c>
      <c r="C175" s="5">
        <v>0.2894929927274561</v>
      </c>
      <c r="D175" s="5">
        <v>4.8248832121242681E-2</v>
      </c>
      <c r="F175">
        <v>16</v>
      </c>
      <c r="G175">
        <v>0</v>
      </c>
      <c r="H175">
        <v>179</v>
      </c>
      <c r="I175">
        <v>372</v>
      </c>
      <c r="J175">
        <f t="shared" si="16"/>
        <v>551</v>
      </c>
      <c r="K175">
        <f t="shared" si="17"/>
        <v>34.4375</v>
      </c>
      <c r="M175">
        <v>16</v>
      </c>
      <c r="N175">
        <v>0</v>
      </c>
      <c r="O175">
        <v>361</v>
      </c>
      <c r="P175">
        <v>329</v>
      </c>
      <c r="Q175">
        <f t="shared" si="18"/>
        <v>690</v>
      </c>
      <c r="R175">
        <f t="shared" si="19"/>
        <v>43.125</v>
      </c>
      <c r="T175">
        <v>16</v>
      </c>
      <c r="U175">
        <v>0</v>
      </c>
      <c r="V175">
        <v>256</v>
      </c>
      <c r="W175">
        <v>281</v>
      </c>
      <c r="X175">
        <f t="shared" si="20"/>
        <v>537</v>
      </c>
      <c r="Y175">
        <f t="shared" si="21"/>
        <v>33.5625</v>
      </c>
      <c r="AA175">
        <v>13</v>
      </c>
      <c r="AB175">
        <v>0</v>
      </c>
      <c r="AC175">
        <v>102</v>
      </c>
      <c r="AD175">
        <v>175</v>
      </c>
      <c r="AE175">
        <f t="shared" si="22"/>
        <v>277</v>
      </c>
      <c r="AF175">
        <f t="shared" si="23"/>
        <v>21.307692307692307</v>
      </c>
    </row>
    <row r="176" spans="1:32" x14ac:dyDescent="0.25">
      <c r="A176" t="s">
        <v>303</v>
      </c>
      <c r="B176" t="s">
        <v>10</v>
      </c>
      <c r="C176" s="5">
        <v>4.4926029966690821</v>
      </c>
      <c r="D176" s="5">
        <v>0.89852059933381645</v>
      </c>
      <c r="F176">
        <v>12</v>
      </c>
      <c r="G176">
        <v>0</v>
      </c>
      <c r="H176">
        <v>143</v>
      </c>
      <c r="I176">
        <v>205</v>
      </c>
      <c r="J176">
        <f t="shared" si="16"/>
        <v>348</v>
      </c>
      <c r="K176">
        <f t="shared" si="17"/>
        <v>29</v>
      </c>
      <c r="M176">
        <v>13</v>
      </c>
      <c r="N176">
        <v>0</v>
      </c>
      <c r="O176">
        <v>22</v>
      </c>
      <c r="P176">
        <v>315</v>
      </c>
      <c r="Q176">
        <f t="shared" si="18"/>
        <v>337</v>
      </c>
      <c r="R176">
        <f t="shared" si="19"/>
        <v>25.923076923076923</v>
      </c>
      <c r="T176">
        <v>16</v>
      </c>
      <c r="U176">
        <v>0</v>
      </c>
      <c r="V176">
        <v>147</v>
      </c>
      <c r="W176">
        <v>281</v>
      </c>
      <c r="X176">
        <f t="shared" si="20"/>
        <v>428</v>
      </c>
      <c r="Y176">
        <f t="shared" si="21"/>
        <v>26.75</v>
      </c>
      <c r="AA176">
        <v>13</v>
      </c>
      <c r="AB176">
        <v>0</v>
      </c>
      <c r="AC176">
        <v>69</v>
      </c>
      <c r="AD176">
        <v>279</v>
      </c>
      <c r="AE176">
        <f t="shared" si="22"/>
        <v>348</v>
      </c>
      <c r="AF176">
        <f t="shared" si="23"/>
        <v>26.76923076923077</v>
      </c>
    </row>
    <row r="177" spans="1:32" x14ac:dyDescent="0.25">
      <c r="A177" t="s">
        <v>343</v>
      </c>
      <c r="B177" t="s">
        <v>10</v>
      </c>
      <c r="C177" s="5">
        <v>1.4267395058364096</v>
      </c>
      <c r="D177" s="5">
        <v>0.71336975291820481</v>
      </c>
      <c r="J177">
        <f t="shared" si="16"/>
        <v>0</v>
      </c>
      <c r="K177" t="str">
        <f t="shared" si="17"/>
        <v/>
      </c>
      <c r="M177">
        <v>13</v>
      </c>
      <c r="N177">
        <v>0</v>
      </c>
      <c r="O177">
        <v>79</v>
      </c>
      <c r="P177">
        <v>38</v>
      </c>
      <c r="Q177">
        <f t="shared" si="18"/>
        <v>117</v>
      </c>
      <c r="R177">
        <f t="shared" si="19"/>
        <v>9</v>
      </c>
      <c r="T177">
        <v>15</v>
      </c>
      <c r="U177">
        <v>0</v>
      </c>
      <c r="V177">
        <v>353</v>
      </c>
      <c r="W177">
        <v>148</v>
      </c>
      <c r="X177">
        <f t="shared" si="20"/>
        <v>501</v>
      </c>
      <c r="Y177">
        <f t="shared" si="21"/>
        <v>33.4</v>
      </c>
      <c r="AA177">
        <v>2</v>
      </c>
      <c r="AB177">
        <v>0</v>
      </c>
      <c r="AC177">
        <v>50</v>
      </c>
      <c r="AD177">
        <v>29</v>
      </c>
      <c r="AE177">
        <f t="shared" si="22"/>
        <v>79</v>
      </c>
      <c r="AF177">
        <f t="shared" si="23"/>
        <v>39.5</v>
      </c>
    </row>
    <row r="178" spans="1:32" x14ac:dyDescent="0.25">
      <c r="A178" t="s">
        <v>424</v>
      </c>
      <c r="B178" t="s">
        <v>55</v>
      </c>
      <c r="C178" s="5">
        <v>-2.6628967493507698</v>
      </c>
      <c r="D178" s="5">
        <v>-0.53257934987015398</v>
      </c>
      <c r="J178">
        <f t="shared" si="16"/>
        <v>0</v>
      </c>
      <c r="K178" t="str">
        <f t="shared" si="17"/>
        <v/>
      </c>
      <c r="Q178">
        <f t="shared" si="18"/>
        <v>0</v>
      </c>
      <c r="R178" t="str">
        <f t="shared" si="19"/>
        <v/>
      </c>
      <c r="X178">
        <f t="shared" si="20"/>
        <v>0</v>
      </c>
      <c r="Y178" t="str">
        <f t="shared" si="21"/>
        <v/>
      </c>
      <c r="AE178">
        <f t="shared" si="22"/>
        <v>0</v>
      </c>
      <c r="AF178" t="str">
        <f t="shared" si="23"/>
        <v/>
      </c>
    </row>
    <row r="179" spans="1:32" x14ac:dyDescent="0.25">
      <c r="A179" t="s">
        <v>341</v>
      </c>
      <c r="B179" t="s">
        <v>70</v>
      </c>
      <c r="C179" s="5">
        <v>-3.4868151510266614</v>
      </c>
      <c r="D179" s="5">
        <v>-0.87170378775666535</v>
      </c>
      <c r="F179">
        <v>2</v>
      </c>
      <c r="G179">
        <v>0</v>
      </c>
      <c r="H179">
        <v>22</v>
      </c>
      <c r="I179">
        <v>3</v>
      </c>
      <c r="J179">
        <f t="shared" si="16"/>
        <v>25</v>
      </c>
      <c r="K179">
        <f t="shared" si="17"/>
        <v>12.5</v>
      </c>
      <c r="Q179">
        <f t="shared" si="18"/>
        <v>0</v>
      </c>
      <c r="R179" t="str">
        <f t="shared" si="19"/>
        <v/>
      </c>
      <c r="X179">
        <f t="shared" si="20"/>
        <v>0</v>
      </c>
      <c r="Y179" t="str">
        <f t="shared" si="21"/>
        <v/>
      </c>
      <c r="AE179">
        <f t="shared" si="22"/>
        <v>0</v>
      </c>
      <c r="AF179" t="str">
        <f t="shared" si="23"/>
        <v/>
      </c>
    </row>
    <row r="180" spans="1:32" x14ac:dyDescent="0.25">
      <c r="A180" t="s">
        <v>35</v>
      </c>
      <c r="B180" t="s">
        <v>2</v>
      </c>
      <c r="C180" s="5">
        <v>-0.5620966896772468</v>
      </c>
      <c r="D180" s="5">
        <v>-9.3682781612874466E-2</v>
      </c>
      <c r="F180">
        <v>16</v>
      </c>
      <c r="G180">
        <v>926</v>
      </c>
      <c r="H180">
        <v>0</v>
      </c>
      <c r="I180">
        <v>1</v>
      </c>
      <c r="J180">
        <f t="shared" si="16"/>
        <v>927</v>
      </c>
      <c r="K180">
        <f t="shared" si="17"/>
        <v>57.9375</v>
      </c>
      <c r="Q180">
        <f t="shared" si="18"/>
        <v>0</v>
      </c>
      <c r="R180" t="str">
        <f t="shared" si="19"/>
        <v/>
      </c>
      <c r="T180">
        <v>16</v>
      </c>
      <c r="U180">
        <v>802</v>
      </c>
      <c r="V180">
        <v>0</v>
      </c>
      <c r="W180">
        <v>2</v>
      </c>
      <c r="X180">
        <f t="shared" si="20"/>
        <v>804</v>
      </c>
      <c r="Y180">
        <f t="shared" si="21"/>
        <v>50.25</v>
      </c>
      <c r="AA180">
        <v>14</v>
      </c>
      <c r="AB180">
        <v>598</v>
      </c>
      <c r="AC180">
        <v>0</v>
      </c>
      <c r="AD180">
        <v>5</v>
      </c>
      <c r="AE180">
        <f t="shared" si="22"/>
        <v>603</v>
      </c>
      <c r="AF180">
        <f t="shared" si="23"/>
        <v>43.071428571428569</v>
      </c>
    </row>
    <row r="181" spans="1:32" x14ac:dyDescent="0.25">
      <c r="A181" t="s">
        <v>232</v>
      </c>
      <c r="B181" t="s">
        <v>10</v>
      </c>
      <c r="C181" s="5">
        <v>2.7102238854193255</v>
      </c>
      <c r="D181" s="5">
        <v>0.54204477708386511</v>
      </c>
      <c r="J181">
        <f t="shared" si="16"/>
        <v>0</v>
      </c>
      <c r="K181" t="str">
        <f t="shared" si="17"/>
        <v/>
      </c>
      <c r="Q181">
        <f t="shared" si="18"/>
        <v>0</v>
      </c>
      <c r="R181" t="str">
        <f t="shared" si="19"/>
        <v/>
      </c>
      <c r="X181">
        <f t="shared" si="20"/>
        <v>0</v>
      </c>
      <c r="Y181" t="str">
        <f t="shared" si="21"/>
        <v/>
      </c>
      <c r="AE181">
        <f t="shared" si="22"/>
        <v>0</v>
      </c>
      <c r="AF181" t="str">
        <f t="shared" si="23"/>
        <v/>
      </c>
    </row>
    <row r="182" spans="1:32" x14ac:dyDescent="0.25">
      <c r="A182" t="s">
        <v>260</v>
      </c>
      <c r="B182" t="s">
        <v>26</v>
      </c>
      <c r="C182" s="5">
        <v>2.9335794865183695</v>
      </c>
      <c r="D182" s="5">
        <v>0.73339487162959238</v>
      </c>
      <c r="F182">
        <v>2</v>
      </c>
      <c r="G182">
        <v>0</v>
      </c>
      <c r="H182">
        <v>0</v>
      </c>
      <c r="I182">
        <v>32</v>
      </c>
      <c r="J182">
        <f t="shared" si="16"/>
        <v>32</v>
      </c>
      <c r="K182">
        <f t="shared" si="17"/>
        <v>16</v>
      </c>
      <c r="Q182">
        <f t="shared" si="18"/>
        <v>0</v>
      </c>
      <c r="R182" t="str">
        <f t="shared" si="19"/>
        <v/>
      </c>
      <c r="X182">
        <f t="shared" si="20"/>
        <v>0</v>
      </c>
      <c r="Y182" t="str">
        <f t="shared" si="21"/>
        <v/>
      </c>
      <c r="AE182">
        <f t="shared" si="22"/>
        <v>0</v>
      </c>
      <c r="AF182" t="str">
        <f t="shared" si="23"/>
        <v/>
      </c>
    </row>
    <row r="183" spans="1:32" x14ac:dyDescent="0.25">
      <c r="A183" t="s">
        <v>223</v>
      </c>
      <c r="B183" t="s">
        <v>70</v>
      </c>
      <c r="C183" s="5">
        <v>-2.4300870674462303</v>
      </c>
      <c r="D183" s="5">
        <v>-0.40501451124103838</v>
      </c>
      <c r="J183">
        <f t="shared" si="16"/>
        <v>0</v>
      </c>
      <c r="K183" t="str">
        <f t="shared" si="17"/>
        <v/>
      </c>
      <c r="M183">
        <v>1</v>
      </c>
      <c r="N183">
        <v>0</v>
      </c>
      <c r="O183">
        <v>2</v>
      </c>
      <c r="P183">
        <v>0</v>
      </c>
      <c r="Q183">
        <f t="shared" si="18"/>
        <v>2</v>
      </c>
      <c r="R183">
        <f t="shared" si="19"/>
        <v>2</v>
      </c>
      <c r="T183">
        <v>16</v>
      </c>
      <c r="U183">
        <v>0</v>
      </c>
      <c r="V183">
        <v>658</v>
      </c>
      <c r="W183">
        <v>48</v>
      </c>
      <c r="X183">
        <f t="shared" si="20"/>
        <v>706</v>
      </c>
      <c r="Y183">
        <f t="shared" si="21"/>
        <v>44.125</v>
      </c>
      <c r="AE183">
        <f t="shared" si="22"/>
        <v>0</v>
      </c>
      <c r="AF183" t="str">
        <f t="shared" si="23"/>
        <v/>
      </c>
    </row>
    <row r="184" spans="1:32" x14ac:dyDescent="0.25">
      <c r="A184" t="s">
        <v>437</v>
      </c>
      <c r="B184" t="s">
        <v>98</v>
      </c>
      <c r="C184" s="5">
        <v>1.3475088773295665</v>
      </c>
      <c r="D184" s="5">
        <v>0.26950177546591331</v>
      </c>
      <c r="F184">
        <v>5</v>
      </c>
      <c r="G184">
        <v>0</v>
      </c>
      <c r="H184">
        <v>184</v>
      </c>
      <c r="I184">
        <v>52</v>
      </c>
      <c r="J184">
        <f t="shared" si="16"/>
        <v>236</v>
      </c>
      <c r="K184">
        <f t="shared" si="17"/>
        <v>47.2</v>
      </c>
      <c r="M184">
        <v>15</v>
      </c>
      <c r="N184">
        <v>1</v>
      </c>
      <c r="O184">
        <v>578</v>
      </c>
      <c r="P184">
        <v>160</v>
      </c>
      <c r="Q184">
        <f t="shared" si="18"/>
        <v>739</v>
      </c>
      <c r="R184">
        <f t="shared" si="19"/>
        <v>49.266666666666666</v>
      </c>
      <c r="T184">
        <v>14</v>
      </c>
      <c r="U184">
        <v>0</v>
      </c>
      <c r="V184">
        <v>117</v>
      </c>
      <c r="W184">
        <v>128</v>
      </c>
      <c r="X184">
        <f t="shared" si="20"/>
        <v>245</v>
      </c>
      <c r="Y184">
        <f t="shared" si="21"/>
        <v>17.5</v>
      </c>
      <c r="AA184">
        <v>15</v>
      </c>
      <c r="AB184">
        <v>1</v>
      </c>
      <c r="AC184">
        <v>252</v>
      </c>
      <c r="AD184">
        <v>164</v>
      </c>
      <c r="AE184">
        <f t="shared" si="22"/>
        <v>417</v>
      </c>
      <c r="AF184">
        <f t="shared" si="23"/>
        <v>27.8</v>
      </c>
    </row>
    <row r="185" spans="1:32" x14ac:dyDescent="0.25">
      <c r="A185" t="s">
        <v>326</v>
      </c>
      <c r="B185" t="s">
        <v>2</v>
      </c>
      <c r="C185" s="5">
        <v>1.6059411043870588</v>
      </c>
      <c r="D185" s="5">
        <v>0.26765685073117645</v>
      </c>
      <c r="F185">
        <v>9</v>
      </c>
      <c r="G185">
        <v>169</v>
      </c>
      <c r="H185">
        <v>0</v>
      </c>
      <c r="I185">
        <v>32</v>
      </c>
      <c r="J185">
        <f t="shared" si="16"/>
        <v>201</v>
      </c>
      <c r="K185">
        <f t="shared" si="17"/>
        <v>22.333333333333332</v>
      </c>
      <c r="M185">
        <v>1</v>
      </c>
      <c r="N185">
        <v>13</v>
      </c>
      <c r="O185">
        <v>0</v>
      </c>
      <c r="P185">
        <v>6</v>
      </c>
      <c r="Q185">
        <f t="shared" si="18"/>
        <v>19</v>
      </c>
      <c r="R185">
        <f t="shared" si="19"/>
        <v>19</v>
      </c>
      <c r="X185">
        <f t="shared" si="20"/>
        <v>0</v>
      </c>
      <c r="Y185" t="str">
        <f t="shared" si="21"/>
        <v/>
      </c>
      <c r="AE185">
        <f t="shared" si="22"/>
        <v>0</v>
      </c>
      <c r="AF185" t="str">
        <f t="shared" si="23"/>
        <v/>
      </c>
    </row>
    <row r="186" spans="1:32" x14ac:dyDescent="0.25">
      <c r="A186" t="s">
        <v>334</v>
      </c>
      <c r="B186" t="s">
        <v>23</v>
      </c>
      <c r="C186" s="5">
        <v>7.077830017474958</v>
      </c>
      <c r="D186" s="5">
        <v>1.1796383362458263</v>
      </c>
      <c r="F186">
        <v>7</v>
      </c>
      <c r="G186">
        <v>0</v>
      </c>
      <c r="H186">
        <v>81</v>
      </c>
      <c r="I186">
        <v>117</v>
      </c>
      <c r="J186">
        <f t="shared" si="16"/>
        <v>198</v>
      </c>
      <c r="K186">
        <f t="shared" si="17"/>
        <v>28.285714285714285</v>
      </c>
      <c r="M186">
        <v>14</v>
      </c>
      <c r="N186">
        <v>0</v>
      </c>
      <c r="O186">
        <v>103</v>
      </c>
      <c r="P186">
        <v>283</v>
      </c>
      <c r="Q186">
        <f t="shared" si="18"/>
        <v>386</v>
      </c>
      <c r="R186">
        <f t="shared" si="19"/>
        <v>27.571428571428573</v>
      </c>
      <c r="T186">
        <v>13</v>
      </c>
      <c r="U186">
        <v>0</v>
      </c>
      <c r="V186">
        <v>71</v>
      </c>
      <c r="W186">
        <v>228</v>
      </c>
      <c r="X186">
        <f t="shared" si="20"/>
        <v>299</v>
      </c>
      <c r="Y186">
        <f t="shared" si="21"/>
        <v>23</v>
      </c>
      <c r="AA186">
        <v>14</v>
      </c>
      <c r="AB186">
        <v>0</v>
      </c>
      <c r="AC186">
        <v>251</v>
      </c>
      <c r="AD186">
        <v>249</v>
      </c>
      <c r="AE186">
        <f t="shared" si="22"/>
        <v>500</v>
      </c>
      <c r="AF186">
        <f t="shared" si="23"/>
        <v>35.714285714285715</v>
      </c>
    </row>
    <row r="187" spans="1:32" x14ac:dyDescent="0.25">
      <c r="A187" t="s">
        <v>168</v>
      </c>
      <c r="B187" t="s">
        <v>23</v>
      </c>
      <c r="C187" s="5">
        <v>3.0326406858427135</v>
      </c>
      <c r="D187" s="5">
        <v>0.75816017146067838</v>
      </c>
      <c r="F187">
        <v>3</v>
      </c>
      <c r="G187">
        <v>0</v>
      </c>
      <c r="H187">
        <v>0</v>
      </c>
      <c r="I187">
        <v>54</v>
      </c>
      <c r="J187">
        <f t="shared" si="16"/>
        <v>54</v>
      </c>
      <c r="K187">
        <f t="shared" si="17"/>
        <v>18</v>
      </c>
      <c r="Q187">
        <f t="shared" si="18"/>
        <v>0</v>
      </c>
      <c r="R187" t="str">
        <f t="shared" si="19"/>
        <v/>
      </c>
      <c r="X187">
        <f t="shared" si="20"/>
        <v>0</v>
      </c>
      <c r="Y187" t="str">
        <f t="shared" si="21"/>
        <v/>
      </c>
      <c r="AE187">
        <f t="shared" si="22"/>
        <v>0</v>
      </c>
      <c r="AF187" t="str">
        <f t="shared" si="23"/>
        <v/>
      </c>
    </row>
    <row r="188" spans="1:32" x14ac:dyDescent="0.25">
      <c r="A188" t="s">
        <v>285</v>
      </c>
      <c r="B188" t="s">
        <v>23</v>
      </c>
      <c r="C188" s="5">
        <v>5.0366714734714657</v>
      </c>
      <c r="D188" s="5">
        <v>0.83944524557857758</v>
      </c>
      <c r="F188">
        <v>16</v>
      </c>
      <c r="G188">
        <v>0</v>
      </c>
      <c r="H188">
        <v>992</v>
      </c>
      <c r="I188">
        <v>101</v>
      </c>
      <c r="J188">
        <f t="shared" si="16"/>
        <v>1093</v>
      </c>
      <c r="K188">
        <f t="shared" si="17"/>
        <v>68.3125</v>
      </c>
      <c r="M188">
        <v>16</v>
      </c>
      <c r="N188">
        <v>0</v>
      </c>
      <c r="O188">
        <v>1003</v>
      </c>
      <c r="P188">
        <v>89</v>
      </c>
      <c r="Q188">
        <f t="shared" si="18"/>
        <v>1092</v>
      </c>
      <c r="R188">
        <f t="shared" si="19"/>
        <v>68.25</v>
      </c>
      <c r="T188">
        <v>16</v>
      </c>
      <c r="U188">
        <v>0</v>
      </c>
      <c r="V188">
        <v>948</v>
      </c>
      <c r="W188">
        <v>76</v>
      </c>
      <c r="X188">
        <f t="shared" si="20"/>
        <v>1024</v>
      </c>
      <c r="Y188">
        <f t="shared" si="21"/>
        <v>64</v>
      </c>
      <c r="AA188">
        <v>16</v>
      </c>
      <c r="AB188">
        <v>0</v>
      </c>
      <c r="AC188">
        <v>930</v>
      </c>
      <c r="AD188">
        <v>85</v>
      </c>
      <c r="AE188">
        <f t="shared" si="22"/>
        <v>1015</v>
      </c>
      <c r="AF188">
        <f t="shared" si="23"/>
        <v>63.4375</v>
      </c>
    </row>
    <row r="189" spans="1:32" x14ac:dyDescent="0.25">
      <c r="A189" t="s">
        <v>400</v>
      </c>
      <c r="B189" t="s">
        <v>70</v>
      </c>
      <c r="C189" s="5">
        <v>-4.0134786147416328</v>
      </c>
      <c r="D189" s="5">
        <v>-0.6689131024569388</v>
      </c>
      <c r="J189">
        <f t="shared" si="16"/>
        <v>0</v>
      </c>
      <c r="K189" t="str">
        <f t="shared" si="17"/>
        <v/>
      </c>
      <c r="M189">
        <v>6</v>
      </c>
      <c r="N189">
        <v>0</v>
      </c>
      <c r="O189">
        <v>102</v>
      </c>
      <c r="P189">
        <v>1</v>
      </c>
      <c r="Q189">
        <f t="shared" si="18"/>
        <v>103</v>
      </c>
      <c r="R189">
        <f t="shared" si="19"/>
        <v>17.166666666666668</v>
      </c>
      <c r="T189">
        <v>13</v>
      </c>
      <c r="U189">
        <v>0</v>
      </c>
      <c r="V189">
        <v>306</v>
      </c>
      <c r="W189">
        <v>39</v>
      </c>
      <c r="X189">
        <f t="shared" si="20"/>
        <v>345</v>
      </c>
      <c r="Y189">
        <f t="shared" si="21"/>
        <v>26.53846153846154</v>
      </c>
      <c r="AA189">
        <v>4</v>
      </c>
      <c r="AB189">
        <v>0</v>
      </c>
      <c r="AC189">
        <v>68</v>
      </c>
      <c r="AD189">
        <v>16</v>
      </c>
      <c r="AE189">
        <f t="shared" si="22"/>
        <v>84</v>
      </c>
      <c r="AF189">
        <f t="shared" si="23"/>
        <v>21</v>
      </c>
    </row>
    <row r="190" spans="1:32" x14ac:dyDescent="0.25">
      <c r="A190" t="s">
        <v>138</v>
      </c>
      <c r="B190" t="s">
        <v>98</v>
      </c>
      <c r="C190" s="5">
        <v>-0.11106217949656783</v>
      </c>
      <c r="D190" s="5">
        <v>-1.851036324942797E-2</v>
      </c>
      <c r="F190">
        <v>15</v>
      </c>
      <c r="G190">
        <v>0</v>
      </c>
      <c r="H190">
        <v>361</v>
      </c>
      <c r="I190">
        <v>2</v>
      </c>
      <c r="J190">
        <f t="shared" si="16"/>
        <v>363</v>
      </c>
      <c r="K190">
        <f t="shared" si="17"/>
        <v>24.2</v>
      </c>
      <c r="M190">
        <v>16</v>
      </c>
      <c r="N190">
        <v>0</v>
      </c>
      <c r="O190">
        <v>648</v>
      </c>
      <c r="P190">
        <v>55</v>
      </c>
      <c r="Q190">
        <f t="shared" si="18"/>
        <v>703</v>
      </c>
      <c r="R190">
        <f t="shared" si="19"/>
        <v>43.9375</v>
      </c>
      <c r="T190">
        <v>16</v>
      </c>
      <c r="U190">
        <v>0</v>
      </c>
      <c r="V190">
        <v>623</v>
      </c>
      <c r="W190">
        <v>88</v>
      </c>
      <c r="X190">
        <f t="shared" si="20"/>
        <v>711</v>
      </c>
      <c r="Y190">
        <f t="shared" si="21"/>
        <v>44.4375</v>
      </c>
      <c r="AA190">
        <v>15</v>
      </c>
      <c r="AB190">
        <v>0</v>
      </c>
      <c r="AC190">
        <v>452</v>
      </c>
      <c r="AD190">
        <v>39</v>
      </c>
      <c r="AE190">
        <f t="shared" si="22"/>
        <v>491</v>
      </c>
      <c r="AF190">
        <f t="shared" si="23"/>
        <v>32.733333333333334</v>
      </c>
    </row>
    <row r="191" spans="1:32" x14ac:dyDescent="0.25">
      <c r="A191" t="s">
        <v>173</v>
      </c>
      <c r="B191" t="s">
        <v>10</v>
      </c>
      <c r="C191" s="5">
        <v>4.0463662112209438</v>
      </c>
      <c r="D191" s="5">
        <v>0.674394368536824</v>
      </c>
      <c r="F191">
        <v>16</v>
      </c>
      <c r="G191">
        <v>0</v>
      </c>
      <c r="H191">
        <v>858</v>
      </c>
      <c r="I191">
        <v>115</v>
      </c>
      <c r="J191">
        <f t="shared" si="16"/>
        <v>973</v>
      </c>
      <c r="K191">
        <f t="shared" si="17"/>
        <v>60.8125</v>
      </c>
      <c r="M191">
        <v>16</v>
      </c>
      <c r="N191">
        <v>0</v>
      </c>
      <c r="O191">
        <v>1022</v>
      </c>
      <c r="P191">
        <v>130</v>
      </c>
      <c r="Q191">
        <f t="shared" si="18"/>
        <v>1152</v>
      </c>
      <c r="R191">
        <f t="shared" si="19"/>
        <v>72</v>
      </c>
      <c r="X191">
        <f t="shared" si="20"/>
        <v>0</v>
      </c>
      <c r="Y191" t="str">
        <f t="shared" si="21"/>
        <v/>
      </c>
      <c r="AA191">
        <v>16</v>
      </c>
      <c r="AB191">
        <v>0</v>
      </c>
      <c r="AC191">
        <v>1017</v>
      </c>
      <c r="AD191">
        <v>65</v>
      </c>
      <c r="AE191">
        <f t="shared" si="22"/>
        <v>1082</v>
      </c>
      <c r="AF191">
        <f t="shared" si="23"/>
        <v>67.625</v>
      </c>
    </row>
    <row r="192" spans="1:32" x14ac:dyDescent="0.25">
      <c r="A192" t="s">
        <v>410</v>
      </c>
      <c r="B192" t="s">
        <v>23</v>
      </c>
      <c r="C192" s="5">
        <v>0.63593834099624991</v>
      </c>
      <c r="D192" s="5">
        <v>0.10598972349937498</v>
      </c>
      <c r="F192">
        <v>8</v>
      </c>
      <c r="G192">
        <v>0</v>
      </c>
      <c r="H192">
        <v>51</v>
      </c>
      <c r="I192">
        <v>124</v>
      </c>
      <c r="J192">
        <f t="shared" si="16"/>
        <v>175</v>
      </c>
      <c r="K192">
        <f t="shared" si="17"/>
        <v>21.875</v>
      </c>
      <c r="M192">
        <v>15</v>
      </c>
      <c r="N192">
        <v>0</v>
      </c>
      <c r="O192">
        <v>80</v>
      </c>
      <c r="P192">
        <v>287</v>
      </c>
      <c r="Q192">
        <f t="shared" si="18"/>
        <v>367</v>
      </c>
      <c r="R192">
        <f t="shared" si="19"/>
        <v>24.466666666666665</v>
      </c>
      <c r="T192">
        <v>14</v>
      </c>
      <c r="U192">
        <v>0</v>
      </c>
      <c r="V192">
        <v>523</v>
      </c>
      <c r="W192">
        <v>143</v>
      </c>
      <c r="X192">
        <f t="shared" si="20"/>
        <v>666</v>
      </c>
      <c r="Y192">
        <f t="shared" si="21"/>
        <v>47.571428571428569</v>
      </c>
      <c r="AA192">
        <v>13</v>
      </c>
      <c r="AB192">
        <v>0</v>
      </c>
      <c r="AC192">
        <v>710</v>
      </c>
      <c r="AD192">
        <v>76</v>
      </c>
      <c r="AE192">
        <f t="shared" si="22"/>
        <v>786</v>
      </c>
      <c r="AF192">
        <f t="shared" si="23"/>
        <v>60.46153846153846</v>
      </c>
    </row>
    <row r="193" spans="1:32" x14ac:dyDescent="0.25">
      <c r="A193" t="s">
        <v>369</v>
      </c>
      <c r="B193" t="s">
        <v>16</v>
      </c>
      <c r="C193" s="5">
        <v>4.2901531458814208</v>
      </c>
      <c r="D193" s="5">
        <v>1.0725382864703552</v>
      </c>
      <c r="J193">
        <f t="shared" si="16"/>
        <v>0</v>
      </c>
      <c r="K193" t="str">
        <f t="shared" si="17"/>
        <v/>
      </c>
      <c r="Q193">
        <f t="shared" si="18"/>
        <v>0</v>
      </c>
      <c r="R193" t="str">
        <f t="shared" si="19"/>
        <v/>
      </c>
      <c r="X193">
        <f t="shared" si="20"/>
        <v>0</v>
      </c>
      <c r="Y193" t="str">
        <f t="shared" si="21"/>
        <v/>
      </c>
      <c r="AE193">
        <f t="shared" si="22"/>
        <v>0</v>
      </c>
      <c r="AF193" t="str">
        <f t="shared" si="23"/>
        <v/>
      </c>
    </row>
    <row r="194" spans="1:32" x14ac:dyDescent="0.25">
      <c r="A194" t="s">
        <v>333</v>
      </c>
      <c r="B194" t="s">
        <v>16</v>
      </c>
      <c r="C194" s="5">
        <v>3.755507695234559</v>
      </c>
      <c r="D194" s="5">
        <v>0.62591794920575983</v>
      </c>
      <c r="J194">
        <f t="shared" si="16"/>
        <v>0</v>
      </c>
      <c r="K194" t="str">
        <f t="shared" si="17"/>
        <v/>
      </c>
      <c r="Q194">
        <f t="shared" si="18"/>
        <v>0</v>
      </c>
      <c r="R194" t="str">
        <f t="shared" si="19"/>
        <v/>
      </c>
      <c r="X194">
        <f t="shared" si="20"/>
        <v>0</v>
      </c>
      <c r="Y194" t="str">
        <f t="shared" si="21"/>
        <v/>
      </c>
      <c r="AE194">
        <f t="shared" si="22"/>
        <v>0</v>
      </c>
      <c r="AF194" t="str">
        <f t="shared" si="23"/>
        <v/>
      </c>
    </row>
    <row r="195" spans="1:32" x14ac:dyDescent="0.25">
      <c r="A195" t="s">
        <v>254</v>
      </c>
      <c r="B195" t="s">
        <v>10</v>
      </c>
      <c r="C195" s="5">
        <v>1.719329411177869</v>
      </c>
      <c r="D195" s="5">
        <v>0.28655490186297816</v>
      </c>
      <c r="F195">
        <v>10</v>
      </c>
      <c r="G195">
        <v>0</v>
      </c>
      <c r="H195">
        <v>251</v>
      </c>
      <c r="I195">
        <v>78</v>
      </c>
      <c r="J195">
        <f t="shared" si="16"/>
        <v>329</v>
      </c>
      <c r="K195">
        <f t="shared" si="17"/>
        <v>32.9</v>
      </c>
      <c r="M195">
        <v>16</v>
      </c>
      <c r="N195">
        <v>0</v>
      </c>
      <c r="O195">
        <v>729</v>
      </c>
      <c r="P195">
        <v>35</v>
      </c>
      <c r="Q195">
        <f t="shared" si="18"/>
        <v>764</v>
      </c>
      <c r="R195">
        <f t="shared" si="19"/>
        <v>47.75</v>
      </c>
      <c r="T195">
        <v>14</v>
      </c>
      <c r="U195">
        <v>0</v>
      </c>
      <c r="V195">
        <v>700</v>
      </c>
      <c r="W195">
        <v>12</v>
      </c>
      <c r="X195">
        <f t="shared" si="20"/>
        <v>712</v>
      </c>
      <c r="Y195">
        <f t="shared" si="21"/>
        <v>50.857142857142854</v>
      </c>
      <c r="AA195">
        <v>12</v>
      </c>
      <c r="AB195">
        <v>0</v>
      </c>
      <c r="AC195">
        <v>688</v>
      </c>
      <c r="AD195">
        <v>4</v>
      </c>
      <c r="AE195">
        <f t="shared" si="22"/>
        <v>692</v>
      </c>
      <c r="AF195">
        <f t="shared" si="23"/>
        <v>57.666666666666664</v>
      </c>
    </row>
    <row r="196" spans="1:32" x14ac:dyDescent="0.25">
      <c r="A196" t="s">
        <v>29</v>
      </c>
      <c r="B196" t="s">
        <v>31</v>
      </c>
      <c r="C196" s="5">
        <v>2.2709664816405044</v>
      </c>
      <c r="D196" s="5">
        <v>0.37849441360675073</v>
      </c>
      <c r="F196">
        <v>16</v>
      </c>
      <c r="G196">
        <v>0</v>
      </c>
      <c r="H196">
        <v>48</v>
      </c>
      <c r="I196">
        <v>366</v>
      </c>
      <c r="J196">
        <f t="shared" ref="J196:J259" si="24">IFERROR(G196+H196+I196,"")</f>
        <v>414</v>
      </c>
      <c r="K196">
        <f t="shared" ref="K196:K259" si="25">IFERROR(J196/F196,"")</f>
        <v>25.875</v>
      </c>
      <c r="M196">
        <v>16</v>
      </c>
      <c r="N196">
        <v>0</v>
      </c>
      <c r="O196">
        <v>0</v>
      </c>
      <c r="P196">
        <v>309</v>
      </c>
      <c r="Q196">
        <f t="shared" ref="Q196:Q259" si="26">IFERROR(N196+O196+P196,"")</f>
        <v>309</v>
      </c>
      <c r="R196">
        <f t="shared" ref="R196:R259" si="27">IFERROR(Q196/M196,"")</f>
        <v>19.3125</v>
      </c>
      <c r="X196">
        <f t="shared" ref="X196:X259" si="28">IFERROR(U196+V196+W196,"")</f>
        <v>0</v>
      </c>
      <c r="Y196" t="str">
        <f t="shared" ref="Y196:Y259" si="29">IFERROR(X196/T196,"")</f>
        <v/>
      </c>
      <c r="AE196">
        <f t="shared" ref="AE196:AE259" si="30">IFERROR(AB196+AC196+AD196,"")</f>
        <v>0</v>
      </c>
      <c r="AF196" t="str">
        <f t="shared" ref="AF196:AF259" si="31">IFERROR(AE196/AA196,"")</f>
        <v/>
      </c>
    </row>
    <row r="197" spans="1:32" x14ac:dyDescent="0.25">
      <c r="A197" t="s">
        <v>423</v>
      </c>
      <c r="B197" t="s">
        <v>98</v>
      </c>
      <c r="C197" s="5">
        <v>1.5945772370909157</v>
      </c>
      <c r="D197" s="5">
        <v>0.26576287284848593</v>
      </c>
      <c r="J197">
        <f t="shared" si="24"/>
        <v>0</v>
      </c>
      <c r="K197" t="str">
        <f t="shared" si="25"/>
        <v/>
      </c>
      <c r="Q197">
        <f t="shared" si="26"/>
        <v>0</v>
      </c>
      <c r="R197" t="str">
        <f t="shared" si="27"/>
        <v/>
      </c>
      <c r="T197">
        <v>1</v>
      </c>
      <c r="U197">
        <v>0</v>
      </c>
      <c r="V197">
        <v>19</v>
      </c>
      <c r="W197">
        <v>0</v>
      </c>
      <c r="X197">
        <f t="shared" si="28"/>
        <v>19</v>
      </c>
      <c r="Y197">
        <f t="shared" si="29"/>
        <v>19</v>
      </c>
      <c r="AE197">
        <f t="shared" si="30"/>
        <v>0</v>
      </c>
      <c r="AF197" t="str">
        <f t="shared" si="31"/>
        <v/>
      </c>
    </row>
    <row r="198" spans="1:32" x14ac:dyDescent="0.25">
      <c r="A198" t="s">
        <v>428</v>
      </c>
      <c r="B198" t="s">
        <v>10</v>
      </c>
      <c r="C198" s="5">
        <v>2.2459114965186866</v>
      </c>
      <c r="D198" s="5">
        <v>0.37431858275311441</v>
      </c>
      <c r="J198">
        <f t="shared" si="24"/>
        <v>0</v>
      </c>
      <c r="K198" t="str">
        <f t="shared" si="25"/>
        <v/>
      </c>
      <c r="Q198">
        <f t="shared" si="26"/>
        <v>0</v>
      </c>
      <c r="R198" t="str">
        <f t="shared" si="27"/>
        <v/>
      </c>
      <c r="X198">
        <f t="shared" si="28"/>
        <v>0</v>
      </c>
      <c r="Y198" t="str">
        <f t="shared" si="29"/>
        <v/>
      </c>
      <c r="AE198">
        <f t="shared" si="30"/>
        <v>0</v>
      </c>
      <c r="AF198" t="str">
        <f t="shared" si="31"/>
        <v/>
      </c>
    </row>
    <row r="199" spans="1:32" x14ac:dyDescent="0.25">
      <c r="A199" t="s">
        <v>417</v>
      </c>
      <c r="B199" t="s">
        <v>2</v>
      </c>
      <c r="C199" s="5">
        <v>-0.71274813370283086</v>
      </c>
      <c r="D199" s="5">
        <v>-0.11879135561713848</v>
      </c>
      <c r="J199">
        <f t="shared" si="24"/>
        <v>0</v>
      </c>
      <c r="K199" t="str">
        <f t="shared" si="25"/>
        <v/>
      </c>
      <c r="Q199">
        <f t="shared" si="26"/>
        <v>0</v>
      </c>
      <c r="R199" t="str">
        <f t="shared" si="27"/>
        <v/>
      </c>
      <c r="X199">
        <f t="shared" si="28"/>
        <v>0</v>
      </c>
      <c r="Y199" t="str">
        <f t="shared" si="29"/>
        <v/>
      </c>
      <c r="AE199">
        <f t="shared" si="30"/>
        <v>0</v>
      </c>
      <c r="AF199" t="str">
        <f t="shared" si="31"/>
        <v/>
      </c>
    </row>
    <row r="200" spans="1:32" x14ac:dyDescent="0.25">
      <c r="A200" t="s">
        <v>398</v>
      </c>
      <c r="B200" t="s">
        <v>55</v>
      </c>
      <c r="C200" s="5">
        <v>2.611652562219267</v>
      </c>
      <c r="D200" s="5">
        <v>0.52233051244385342</v>
      </c>
      <c r="F200">
        <v>2</v>
      </c>
      <c r="G200">
        <v>17</v>
      </c>
      <c r="H200">
        <v>0</v>
      </c>
      <c r="I200">
        <v>0</v>
      </c>
      <c r="J200">
        <f t="shared" si="24"/>
        <v>17</v>
      </c>
      <c r="K200">
        <f t="shared" si="25"/>
        <v>8.5</v>
      </c>
      <c r="Q200">
        <f t="shared" si="26"/>
        <v>0</v>
      </c>
      <c r="R200" t="str">
        <f t="shared" si="27"/>
        <v/>
      </c>
      <c r="X200">
        <f t="shared" si="28"/>
        <v>0</v>
      </c>
      <c r="Y200" t="str">
        <f t="shared" si="29"/>
        <v/>
      </c>
      <c r="AA200">
        <v>12</v>
      </c>
      <c r="AB200">
        <v>155</v>
      </c>
      <c r="AC200">
        <v>0</v>
      </c>
      <c r="AD200">
        <v>48</v>
      </c>
      <c r="AE200">
        <f t="shared" si="30"/>
        <v>203</v>
      </c>
      <c r="AF200">
        <f t="shared" si="31"/>
        <v>16.916666666666668</v>
      </c>
    </row>
    <row r="201" spans="1:32" x14ac:dyDescent="0.25">
      <c r="A201" t="s">
        <v>394</v>
      </c>
      <c r="B201" t="s">
        <v>16</v>
      </c>
      <c r="C201" s="5">
        <v>2.0784450735540996</v>
      </c>
      <c r="D201" s="5">
        <v>0.34640751225901661</v>
      </c>
      <c r="F201">
        <v>13</v>
      </c>
      <c r="G201">
        <v>134</v>
      </c>
      <c r="H201">
        <v>0</v>
      </c>
      <c r="I201">
        <v>163</v>
      </c>
      <c r="J201">
        <f t="shared" si="24"/>
        <v>297</v>
      </c>
      <c r="K201">
        <f t="shared" si="25"/>
        <v>22.846153846153847</v>
      </c>
      <c r="M201">
        <v>3</v>
      </c>
      <c r="N201">
        <v>52</v>
      </c>
      <c r="O201">
        <v>0</v>
      </c>
      <c r="P201">
        <v>21</v>
      </c>
      <c r="Q201">
        <f t="shared" si="26"/>
        <v>73</v>
      </c>
      <c r="R201">
        <f t="shared" si="27"/>
        <v>24.333333333333332</v>
      </c>
      <c r="T201">
        <v>3</v>
      </c>
      <c r="U201">
        <v>11</v>
      </c>
      <c r="V201">
        <v>0</v>
      </c>
      <c r="W201">
        <v>65</v>
      </c>
      <c r="X201">
        <f t="shared" si="28"/>
        <v>76</v>
      </c>
      <c r="Y201">
        <f t="shared" si="29"/>
        <v>25.333333333333332</v>
      </c>
      <c r="AE201">
        <f t="shared" si="30"/>
        <v>0</v>
      </c>
      <c r="AF201" t="str">
        <f t="shared" si="31"/>
        <v/>
      </c>
    </row>
    <row r="202" spans="1:32" x14ac:dyDescent="0.25">
      <c r="A202" t="s">
        <v>340</v>
      </c>
      <c r="B202" t="s">
        <v>10</v>
      </c>
      <c r="C202" s="5">
        <v>-0.29071025421002883</v>
      </c>
      <c r="D202" s="5">
        <v>-7.2677563552507207E-2</v>
      </c>
      <c r="F202">
        <v>11</v>
      </c>
      <c r="G202">
        <v>0</v>
      </c>
      <c r="H202">
        <v>48</v>
      </c>
      <c r="I202">
        <v>213</v>
      </c>
      <c r="J202">
        <f t="shared" si="24"/>
        <v>261</v>
      </c>
      <c r="K202">
        <f t="shared" si="25"/>
        <v>23.727272727272727</v>
      </c>
      <c r="Q202">
        <f t="shared" si="26"/>
        <v>0</v>
      </c>
      <c r="R202" t="str">
        <f t="shared" si="27"/>
        <v/>
      </c>
      <c r="X202">
        <f t="shared" si="28"/>
        <v>0</v>
      </c>
      <c r="Y202" t="str">
        <f t="shared" si="29"/>
        <v/>
      </c>
      <c r="AE202">
        <f t="shared" si="30"/>
        <v>0</v>
      </c>
      <c r="AF202" t="str">
        <f t="shared" si="31"/>
        <v/>
      </c>
    </row>
    <row r="203" spans="1:32" x14ac:dyDescent="0.25">
      <c r="A203" t="s">
        <v>325</v>
      </c>
      <c r="B203" t="s">
        <v>70</v>
      </c>
      <c r="C203" s="5">
        <v>-9.9406247897322224</v>
      </c>
      <c r="D203" s="5">
        <v>-1.9881249579464444</v>
      </c>
      <c r="J203">
        <f t="shared" si="24"/>
        <v>0</v>
      </c>
      <c r="K203" t="str">
        <f t="shared" si="25"/>
        <v/>
      </c>
      <c r="M203">
        <v>4</v>
      </c>
      <c r="N203">
        <v>0</v>
      </c>
      <c r="O203">
        <v>22</v>
      </c>
      <c r="P203">
        <v>16</v>
      </c>
      <c r="Q203">
        <f t="shared" si="26"/>
        <v>38</v>
      </c>
      <c r="R203">
        <f t="shared" si="27"/>
        <v>9.5</v>
      </c>
      <c r="X203">
        <f t="shared" si="28"/>
        <v>0</v>
      </c>
      <c r="Y203" t="str">
        <f t="shared" si="29"/>
        <v/>
      </c>
      <c r="AE203">
        <f t="shared" si="30"/>
        <v>0</v>
      </c>
      <c r="AF203" t="str">
        <f t="shared" si="31"/>
        <v/>
      </c>
    </row>
    <row r="204" spans="1:32" x14ac:dyDescent="0.25">
      <c r="A204" t="s">
        <v>238</v>
      </c>
      <c r="B204" t="s">
        <v>13</v>
      </c>
      <c r="C204" s="5">
        <v>-0.530491346841794</v>
      </c>
      <c r="D204" s="5">
        <v>-8.8415224473632328E-2</v>
      </c>
      <c r="F204">
        <v>1</v>
      </c>
      <c r="G204">
        <v>24</v>
      </c>
      <c r="H204">
        <v>0</v>
      </c>
      <c r="I204">
        <v>0</v>
      </c>
      <c r="J204">
        <f t="shared" si="24"/>
        <v>24</v>
      </c>
      <c r="K204">
        <f t="shared" si="25"/>
        <v>24</v>
      </c>
      <c r="M204">
        <v>1</v>
      </c>
      <c r="N204">
        <v>10</v>
      </c>
      <c r="O204">
        <v>0</v>
      </c>
      <c r="P204">
        <v>6</v>
      </c>
      <c r="Q204">
        <f t="shared" si="26"/>
        <v>16</v>
      </c>
      <c r="R204">
        <f t="shared" si="27"/>
        <v>16</v>
      </c>
      <c r="X204">
        <f t="shared" si="28"/>
        <v>0</v>
      </c>
      <c r="Y204" t="str">
        <f t="shared" si="29"/>
        <v/>
      </c>
      <c r="AE204">
        <f t="shared" si="30"/>
        <v>0</v>
      </c>
      <c r="AF204" t="str">
        <f t="shared" si="31"/>
        <v/>
      </c>
    </row>
    <row r="205" spans="1:32" x14ac:dyDescent="0.25">
      <c r="A205" t="s">
        <v>206</v>
      </c>
      <c r="B205" t="s">
        <v>208</v>
      </c>
      <c r="C205" s="5">
        <v>-1.3226095794343466</v>
      </c>
      <c r="D205" s="5">
        <v>-0.66130478971717332</v>
      </c>
      <c r="J205">
        <f t="shared" si="24"/>
        <v>0</v>
      </c>
      <c r="K205" t="str">
        <f t="shared" si="25"/>
        <v/>
      </c>
      <c r="Q205">
        <f t="shared" si="26"/>
        <v>0</v>
      </c>
      <c r="R205" t="str">
        <f t="shared" si="27"/>
        <v/>
      </c>
      <c r="X205">
        <f t="shared" si="28"/>
        <v>0</v>
      </c>
      <c r="Y205" t="str">
        <f t="shared" si="29"/>
        <v/>
      </c>
      <c r="AE205">
        <f t="shared" si="30"/>
        <v>0</v>
      </c>
      <c r="AF205" t="str">
        <f t="shared" si="31"/>
        <v/>
      </c>
    </row>
    <row r="206" spans="1:32" x14ac:dyDescent="0.25">
      <c r="A206" t="s">
        <v>277</v>
      </c>
      <c r="B206" t="s">
        <v>2</v>
      </c>
      <c r="C206" s="5">
        <v>3.1665433711720401</v>
      </c>
      <c r="D206" s="5">
        <v>0.52775722852867335</v>
      </c>
      <c r="J206">
        <f t="shared" si="24"/>
        <v>0</v>
      </c>
      <c r="K206" t="str">
        <f t="shared" si="25"/>
        <v/>
      </c>
      <c r="Q206">
        <f t="shared" si="26"/>
        <v>0</v>
      </c>
      <c r="R206" t="str">
        <f t="shared" si="27"/>
        <v/>
      </c>
      <c r="X206">
        <f t="shared" si="28"/>
        <v>0</v>
      </c>
      <c r="Y206" t="str">
        <f t="shared" si="29"/>
        <v/>
      </c>
      <c r="AE206">
        <f t="shared" si="30"/>
        <v>0</v>
      </c>
      <c r="AF206" t="str">
        <f t="shared" si="31"/>
        <v/>
      </c>
    </row>
    <row r="207" spans="1:32" x14ac:dyDescent="0.25">
      <c r="A207" t="s">
        <v>293</v>
      </c>
      <c r="B207" t="s">
        <v>201</v>
      </c>
      <c r="C207" s="5">
        <v>-1.7372153797147027</v>
      </c>
      <c r="D207" s="5">
        <v>-0.86860768985735137</v>
      </c>
      <c r="F207">
        <v>8</v>
      </c>
      <c r="G207">
        <v>512</v>
      </c>
      <c r="H207">
        <v>0</v>
      </c>
      <c r="I207">
        <v>32</v>
      </c>
      <c r="J207">
        <f t="shared" si="24"/>
        <v>544</v>
      </c>
      <c r="K207">
        <f t="shared" si="25"/>
        <v>68</v>
      </c>
      <c r="M207">
        <v>14</v>
      </c>
      <c r="N207">
        <v>819</v>
      </c>
      <c r="O207">
        <v>0</v>
      </c>
      <c r="P207">
        <v>7</v>
      </c>
      <c r="Q207">
        <f t="shared" si="26"/>
        <v>826</v>
      </c>
      <c r="R207">
        <f t="shared" si="27"/>
        <v>59</v>
      </c>
      <c r="T207">
        <v>4</v>
      </c>
      <c r="U207">
        <v>110</v>
      </c>
      <c r="V207">
        <v>0</v>
      </c>
      <c r="W207">
        <v>0</v>
      </c>
      <c r="X207">
        <f t="shared" si="28"/>
        <v>110</v>
      </c>
      <c r="Y207">
        <f t="shared" si="29"/>
        <v>27.5</v>
      </c>
      <c r="AE207">
        <f t="shared" si="30"/>
        <v>0</v>
      </c>
      <c r="AF207" t="str">
        <f t="shared" si="31"/>
        <v/>
      </c>
    </row>
    <row r="208" spans="1:32" x14ac:dyDescent="0.25">
      <c r="A208" t="s">
        <v>358</v>
      </c>
      <c r="B208" t="s">
        <v>10</v>
      </c>
      <c r="C208" s="5">
        <v>2.628485401343716</v>
      </c>
      <c r="D208" s="5">
        <v>0.43808090022395269</v>
      </c>
      <c r="F208">
        <v>9</v>
      </c>
      <c r="G208">
        <v>0</v>
      </c>
      <c r="H208">
        <v>130</v>
      </c>
      <c r="I208">
        <v>80</v>
      </c>
      <c r="J208">
        <f t="shared" si="24"/>
        <v>210</v>
      </c>
      <c r="K208">
        <f t="shared" si="25"/>
        <v>23.333333333333332</v>
      </c>
      <c r="M208">
        <v>16</v>
      </c>
      <c r="N208">
        <v>0</v>
      </c>
      <c r="O208">
        <v>328</v>
      </c>
      <c r="P208">
        <v>129</v>
      </c>
      <c r="Q208">
        <f t="shared" si="26"/>
        <v>457</v>
      </c>
      <c r="R208">
        <f t="shared" si="27"/>
        <v>28.5625</v>
      </c>
      <c r="T208">
        <v>7</v>
      </c>
      <c r="U208">
        <v>0</v>
      </c>
      <c r="V208">
        <v>28</v>
      </c>
      <c r="W208">
        <v>49</v>
      </c>
      <c r="X208">
        <f t="shared" si="28"/>
        <v>77</v>
      </c>
      <c r="Y208">
        <f t="shared" si="29"/>
        <v>11</v>
      </c>
      <c r="AE208">
        <f t="shared" si="30"/>
        <v>0</v>
      </c>
      <c r="AF208" t="str">
        <f t="shared" si="31"/>
        <v/>
      </c>
    </row>
    <row r="209" spans="1:32" x14ac:dyDescent="0.25">
      <c r="A209" t="s">
        <v>380</v>
      </c>
      <c r="B209" t="s">
        <v>98</v>
      </c>
      <c r="C209" s="5">
        <v>0.97582400921241952</v>
      </c>
      <c r="D209" s="5">
        <v>0.16263733486873658</v>
      </c>
      <c r="F209">
        <v>8</v>
      </c>
      <c r="G209">
        <v>0</v>
      </c>
      <c r="H209">
        <v>68</v>
      </c>
      <c r="I209">
        <v>37</v>
      </c>
      <c r="J209">
        <f t="shared" si="24"/>
        <v>105</v>
      </c>
      <c r="K209">
        <f t="shared" si="25"/>
        <v>13.125</v>
      </c>
      <c r="M209">
        <v>13</v>
      </c>
      <c r="N209">
        <v>0</v>
      </c>
      <c r="O209">
        <v>127</v>
      </c>
      <c r="P209">
        <v>196</v>
      </c>
      <c r="Q209">
        <f t="shared" si="26"/>
        <v>323</v>
      </c>
      <c r="R209">
        <f t="shared" si="27"/>
        <v>24.846153846153847</v>
      </c>
      <c r="T209">
        <v>16</v>
      </c>
      <c r="U209">
        <v>0</v>
      </c>
      <c r="V209">
        <v>217</v>
      </c>
      <c r="W209">
        <v>179</v>
      </c>
      <c r="X209">
        <f t="shared" si="28"/>
        <v>396</v>
      </c>
      <c r="Y209">
        <f t="shared" si="29"/>
        <v>24.75</v>
      </c>
      <c r="AA209">
        <v>14</v>
      </c>
      <c r="AB209">
        <v>0</v>
      </c>
      <c r="AC209">
        <v>253</v>
      </c>
      <c r="AD209">
        <v>91</v>
      </c>
      <c r="AE209">
        <f t="shared" si="30"/>
        <v>344</v>
      </c>
      <c r="AF209">
        <f t="shared" si="31"/>
        <v>24.571428571428573</v>
      </c>
    </row>
    <row r="210" spans="1:32" x14ac:dyDescent="0.25">
      <c r="A210" t="s">
        <v>268</v>
      </c>
      <c r="B210" t="s">
        <v>2</v>
      </c>
      <c r="C210" s="5">
        <v>4.8037136998522074</v>
      </c>
      <c r="D210" s="5">
        <v>1.2009284249630519</v>
      </c>
      <c r="F210">
        <v>13</v>
      </c>
      <c r="G210">
        <v>492</v>
      </c>
      <c r="H210">
        <v>0</v>
      </c>
      <c r="I210">
        <v>1</v>
      </c>
      <c r="J210">
        <f t="shared" si="24"/>
        <v>493</v>
      </c>
      <c r="K210">
        <f t="shared" si="25"/>
        <v>37.92307692307692</v>
      </c>
      <c r="M210">
        <v>10</v>
      </c>
      <c r="N210">
        <v>240</v>
      </c>
      <c r="O210">
        <v>0</v>
      </c>
      <c r="P210">
        <v>0</v>
      </c>
      <c r="Q210">
        <f t="shared" si="26"/>
        <v>240</v>
      </c>
      <c r="R210">
        <f t="shared" si="27"/>
        <v>24</v>
      </c>
      <c r="T210">
        <v>16</v>
      </c>
      <c r="U210">
        <v>818</v>
      </c>
      <c r="V210">
        <v>0</v>
      </c>
      <c r="W210">
        <v>65</v>
      </c>
      <c r="X210">
        <f t="shared" si="28"/>
        <v>883</v>
      </c>
      <c r="Y210">
        <f t="shared" si="29"/>
        <v>55.1875</v>
      </c>
      <c r="AA210">
        <v>14</v>
      </c>
      <c r="AB210">
        <v>737</v>
      </c>
      <c r="AC210">
        <v>0</v>
      </c>
      <c r="AD210">
        <v>24</v>
      </c>
      <c r="AE210">
        <f t="shared" si="30"/>
        <v>761</v>
      </c>
      <c r="AF210">
        <f t="shared" si="31"/>
        <v>54.357142857142854</v>
      </c>
    </row>
    <row r="211" spans="1:32" x14ac:dyDescent="0.25">
      <c r="A211" t="s">
        <v>220</v>
      </c>
      <c r="B211" t="s">
        <v>26</v>
      </c>
      <c r="C211" s="5">
        <v>1.6951205714864712</v>
      </c>
      <c r="D211" s="5">
        <v>0.28252009524774518</v>
      </c>
      <c r="F211">
        <v>14</v>
      </c>
      <c r="G211">
        <v>0</v>
      </c>
      <c r="H211">
        <v>269</v>
      </c>
      <c r="I211">
        <v>295</v>
      </c>
      <c r="J211">
        <f t="shared" si="24"/>
        <v>564</v>
      </c>
      <c r="K211">
        <f t="shared" si="25"/>
        <v>40.285714285714285</v>
      </c>
      <c r="M211">
        <v>16</v>
      </c>
      <c r="N211">
        <v>0</v>
      </c>
      <c r="O211">
        <v>83</v>
      </c>
      <c r="P211">
        <v>362</v>
      </c>
      <c r="Q211">
        <f t="shared" si="26"/>
        <v>445</v>
      </c>
      <c r="R211">
        <f t="shared" si="27"/>
        <v>27.8125</v>
      </c>
      <c r="T211">
        <v>11</v>
      </c>
      <c r="U211">
        <v>0</v>
      </c>
      <c r="V211">
        <v>32</v>
      </c>
      <c r="W211">
        <v>223</v>
      </c>
      <c r="X211">
        <f t="shared" si="28"/>
        <v>255</v>
      </c>
      <c r="Y211">
        <f t="shared" si="29"/>
        <v>23.181818181818183</v>
      </c>
      <c r="AE211">
        <f t="shared" si="30"/>
        <v>0</v>
      </c>
      <c r="AF211" t="str">
        <f t="shared" si="31"/>
        <v/>
      </c>
    </row>
    <row r="212" spans="1:32" x14ac:dyDescent="0.25">
      <c r="A212" t="s">
        <v>79</v>
      </c>
      <c r="B212" t="s">
        <v>2</v>
      </c>
      <c r="C212" s="5">
        <v>4.0133235611329381</v>
      </c>
      <c r="D212" s="5">
        <v>0.66888726018882305</v>
      </c>
      <c r="F212">
        <v>10</v>
      </c>
      <c r="G212">
        <v>295</v>
      </c>
      <c r="H212">
        <v>0</v>
      </c>
      <c r="I212">
        <v>3</v>
      </c>
      <c r="J212">
        <f t="shared" si="24"/>
        <v>298</v>
      </c>
      <c r="K212">
        <f t="shared" si="25"/>
        <v>29.8</v>
      </c>
      <c r="M212">
        <v>11</v>
      </c>
      <c r="N212">
        <v>511</v>
      </c>
      <c r="O212">
        <v>0</v>
      </c>
      <c r="P212">
        <v>2</v>
      </c>
      <c r="Q212">
        <f t="shared" si="26"/>
        <v>513</v>
      </c>
      <c r="R212">
        <f t="shared" si="27"/>
        <v>46.636363636363633</v>
      </c>
      <c r="X212">
        <f t="shared" si="28"/>
        <v>0</v>
      </c>
      <c r="Y212" t="str">
        <f t="shared" si="29"/>
        <v/>
      </c>
      <c r="AA212">
        <v>15</v>
      </c>
      <c r="AB212">
        <v>681</v>
      </c>
      <c r="AC212">
        <v>0</v>
      </c>
      <c r="AD212">
        <v>22</v>
      </c>
      <c r="AE212">
        <f t="shared" si="30"/>
        <v>703</v>
      </c>
      <c r="AF212">
        <f t="shared" si="31"/>
        <v>46.866666666666667</v>
      </c>
    </row>
    <row r="213" spans="1:32" x14ac:dyDescent="0.25">
      <c r="A213" t="s">
        <v>157</v>
      </c>
      <c r="B213" t="s">
        <v>45</v>
      </c>
      <c r="C213" s="5">
        <v>-6.7364261451240139</v>
      </c>
      <c r="D213" s="5">
        <v>-1.1227376908540023</v>
      </c>
      <c r="J213">
        <f t="shared" si="24"/>
        <v>0</v>
      </c>
      <c r="K213" t="str">
        <f t="shared" si="25"/>
        <v/>
      </c>
      <c r="Q213">
        <f t="shared" si="26"/>
        <v>0</v>
      </c>
      <c r="R213" t="str">
        <f t="shared" si="27"/>
        <v/>
      </c>
      <c r="X213">
        <f t="shared" si="28"/>
        <v>0</v>
      </c>
      <c r="Y213" t="str">
        <f t="shared" si="29"/>
        <v/>
      </c>
      <c r="AA213">
        <v>5</v>
      </c>
      <c r="AB213">
        <v>75</v>
      </c>
      <c r="AC213">
        <v>0</v>
      </c>
      <c r="AD213">
        <v>11</v>
      </c>
      <c r="AE213">
        <f t="shared" si="30"/>
        <v>86</v>
      </c>
      <c r="AF213">
        <f t="shared" si="31"/>
        <v>17.2</v>
      </c>
    </row>
    <row r="214" spans="1:32" x14ac:dyDescent="0.25">
      <c r="A214" t="s">
        <v>204</v>
      </c>
      <c r="B214" t="s">
        <v>2</v>
      </c>
      <c r="C214" s="5">
        <v>2.2893899881127968</v>
      </c>
      <c r="D214" s="5">
        <v>0.38156499801879945</v>
      </c>
      <c r="J214">
        <f t="shared" si="24"/>
        <v>0</v>
      </c>
      <c r="K214" t="str">
        <f t="shared" si="25"/>
        <v/>
      </c>
      <c r="M214">
        <v>5</v>
      </c>
      <c r="N214">
        <v>28</v>
      </c>
      <c r="O214">
        <v>0</v>
      </c>
      <c r="P214">
        <v>7</v>
      </c>
      <c r="Q214">
        <f t="shared" si="26"/>
        <v>35</v>
      </c>
      <c r="R214">
        <f t="shared" si="27"/>
        <v>7</v>
      </c>
      <c r="X214">
        <f t="shared" si="28"/>
        <v>0</v>
      </c>
      <c r="Y214" t="str">
        <f t="shared" si="29"/>
        <v/>
      </c>
      <c r="AA214">
        <v>4</v>
      </c>
      <c r="AB214">
        <v>11</v>
      </c>
      <c r="AC214">
        <v>0</v>
      </c>
      <c r="AD214">
        <v>28</v>
      </c>
      <c r="AE214">
        <f t="shared" si="30"/>
        <v>39</v>
      </c>
      <c r="AF214">
        <f t="shared" si="31"/>
        <v>9.75</v>
      </c>
    </row>
    <row r="215" spans="1:32" x14ac:dyDescent="0.25">
      <c r="A215" t="s">
        <v>329</v>
      </c>
      <c r="B215" t="s">
        <v>201</v>
      </c>
      <c r="C215" s="5">
        <v>-5.7231139427388724</v>
      </c>
      <c r="D215" s="5">
        <v>-0.95385232378981211</v>
      </c>
      <c r="J215">
        <f t="shared" si="24"/>
        <v>0</v>
      </c>
      <c r="K215" t="str">
        <f t="shared" si="25"/>
        <v/>
      </c>
      <c r="M215">
        <v>16</v>
      </c>
      <c r="N215">
        <v>1101</v>
      </c>
      <c r="O215">
        <v>0</v>
      </c>
      <c r="P215">
        <v>73</v>
      </c>
      <c r="Q215">
        <f t="shared" si="26"/>
        <v>1174</v>
      </c>
      <c r="R215">
        <f t="shared" si="27"/>
        <v>73.375</v>
      </c>
      <c r="T215">
        <v>16</v>
      </c>
      <c r="U215">
        <v>1075</v>
      </c>
      <c r="V215">
        <v>0</v>
      </c>
      <c r="W215">
        <v>68</v>
      </c>
      <c r="X215">
        <f t="shared" si="28"/>
        <v>1143</v>
      </c>
      <c r="Y215">
        <f t="shared" si="29"/>
        <v>71.4375</v>
      </c>
      <c r="AA215">
        <v>16</v>
      </c>
      <c r="AB215">
        <v>1127</v>
      </c>
      <c r="AC215">
        <v>0</v>
      </c>
      <c r="AD215">
        <v>46</v>
      </c>
      <c r="AE215">
        <f t="shared" si="30"/>
        <v>1173</v>
      </c>
      <c r="AF215">
        <f t="shared" si="31"/>
        <v>73.3125</v>
      </c>
    </row>
    <row r="216" spans="1:32" x14ac:dyDescent="0.25">
      <c r="A216" t="s">
        <v>330</v>
      </c>
      <c r="B216" t="s">
        <v>45</v>
      </c>
      <c r="C216" s="5">
        <v>-0.26795997664333276</v>
      </c>
      <c r="D216" s="5">
        <v>-8.9319992214444255E-2</v>
      </c>
      <c r="J216">
        <f t="shared" si="24"/>
        <v>0</v>
      </c>
      <c r="K216" t="str">
        <f t="shared" si="25"/>
        <v/>
      </c>
      <c r="Q216">
        <f t="shared" si="26"/>
        <v>0</v>
      </c>
      <c r="R216" t="str">
        <f t="shared" si="27"/>
        <v/>
      </c>
      <c r="X216">
        <f t="shared" si="28"/>
        <v>0</v>
      </c>
      <c r="Y216" t="str">
        <f t="shared" si="29"/>
        <v/>
      </c>
      <c r="AE216">
        <f t="shared" si="30"/>
        <v>0</v>
      </c>
      <c r="AF216" t="str">
        <f t="shared" si="31"/>
        <v/>
      </c>
    </row>
    <row r="217" spans="1:32" x14ac:dyDescent="0.25">
      <c r="A217" t="s">
        <v>5</v>
      </c>
      <c r="B217" t="s">
        <v>7</v>
      </c>
      <c r="C217" s="5">
        <v>2.8620920827763485</v>
      </c>
      <c r="D217" s="5">
        <v>0.5724184165552697</v>
      </c>
      <c r="F217">
        <v>9</v>
      </c>
      <c r="G217">
        <v>0</v>
      </c>
      <c r="H217">
        <v>0</v>
      </c>
      <c r="I217">
        <v>135</v>
      </c>
      <c r="J217">
        <f t="shared" si="24"/>
        <v>135</v>
      </c>
      <c r="K217">
        <f t="shared" si="25"/>
        <v>15</v>
      </c>
      <c r="M217">
        <v>14</v>
      </c>
      <c r="N217">
        <v>0</v>
      </c>
      <c r="O217">
        <v>420</v>
      </c>
      <c r="P217">
        <v>189</v>
      </c>
      <c r="Q217">
        <f t="shared" si="26"/>
        <v>609</v>
      </c>
      <c r="R217">
        <f t="shared" si="27"/>
        <v>43.5</v>
      </c>
      <c r="T217">
        <v>14</v>
      </c>
      <c r="U217">
        <v>0</v>
      </c>
      <c r="V217">
        <v>919</v>
      </c>
      <c r="W217">
        <v>63</v>
      </c>
      <c r="X217">
        <f t="shared" si="28"/>
        <v>982</v>
      </c>
      <c r="Y217">
        <f t="shared" si="29"/>
        <v>70.142857142857139</v>
      </c>
      <c r="AA217">
        <v>4</v>
      </c>
      <c r="AB217">
        <v>0</v>
      </c>
      <c r="AC217">
        <v>226</v>
      </c>
      <c r="AD217">
        <v>34</v>
      </c>
      <c r="AE217">
        <f t="shared" si="30"/>
        <v>260</v>
      </c>
      <c r="AF217">
        <f t="shared" si="31"/>
        <v>65</v>
      </c>
    </row>
    <row r="218" spans="1:32" x14ac:dyDescent="0.25">
      <c r="A218" t="s">
        <v>82</v>
      </c>
      <c r="B218" t="s">
        <v>31</v>
      </c>
      <c r="C218" s="5">
        <v>0.97181370444129134</v>
      </c>
      <c r="D218" s="5">
        <v>0.16196895074021522</v>
      </c>
      <c r="F218">
        <v>1</v>
      </c>
      <c r="G218">
        <v>0</v>
      </c>
      <c r="H218">
        <v>0</v>
      </c>
      <c r="I218">
        <v>17</v>
      </c>
      <c r="J218">
        <f t="shared" si="24"/>
        <v>17</v>
      </c>
      <c r="K218">
        <f t="shared" si="25"/>
        <v>17</v>
      </c>
      <c r="M218">
        <v>13</v>
      </c>
      <c r="N218">
        <v>0</v>
      </c>
      <c r="O218">
        <v>114</v>
      </c>
      <c r="P218">
        <v>270</v>
      </c>
      <c r="Q218">
        <f t="shared" si="26"/>
        <v>384</v>
      </c>
      <c r="R218">
        <f t="shared" si="27"/>
        <v>29.53846153846154</v>
      </c>
      <c r="T218">
        <v>16</v>
      </c>
      <c r="U218">
        <v>0</v>
      </c>
      <c r="V218">
        <v>241</v>
      </c>
      <c r="W218">
        <v>259</v>
      </c>
      <c r="X218">
        <f t="shared" si="28"/>
        <v>500</v>
      </c>
      <c r="Y218">
        <f t="shared" si="29"/>
        <v>31.25</v>
      </c>
      <c r="AE218">
        <f t="shared" si="30"/>
        <v>0</v>
      </c>
      <c r="AF218" t="str">
        <f t="shared" si="31"/>
        <v/>
      </c>
    </row>
    <row r="219" spans="1:32" x14ac:dyDescent="0.25">
      <c r="A219" t="s">
        <v>87</v>
      </c>
      <c r="B219" t="s">
        <v>2</v>
      </c>
      <c r="C219" s="5">
        <v>5.9303487419069159</v>
      </c>
      <c r="D219" s="5">
        <v>0.98839145698448594</v>
      </c>
      <c r="F219">
        <v>4</v>
      </c>
      <c r="G219">
        <v>65</v>
      </c>
      <c r="H219">
        <v>0</v>
      </c>
      <c r="I219">
        <v>5</v>
      </c>
      <c r="J219">
        <f t="shared" si="24"/>
        <v>70</v>
      </c>
      <c r="K219">
        <f t="shared" si="25"/>
        <v>17.5</v>
      </c>
      <c r="M219">
        <v>4</v>
      </c>
      <c r="N219">
        <v>54</v>
      </c>
      <c r="O219">
        <v>0</v>
      </c>
      <c r="P219">
        <v>32</v>
      </c>
      <c r="Q219">
        <f t="shared" si="26"/>
        <v>86</v>
      </c>
      <c r="R219">
        <f t="shared" si="27"/>
        <v>21.5</v>
      </c>
      <c r="T219">
        <v>3</v>
      </c>
      <c r="U219">
        <v>17</v>
      </c>
      <c r="V219">
        <v>0</v>
      </c>
      <c r="W219">
        <v>11</v>
      </c>
      <c r="X219">
        <f t="shared" si="28"/>
        <v>28</v>
      </c>
      <c r="Y219">
        <f t="shared" si="29"/>
        <v>9.3333333333333339</v>
      </c>
      <c r="AA219">
        <v>13</v>
      </c>
      <c r="AB219">
        <v>262</v>
      </c>
      <c r="AC219">
        <v>0</v>
      </c>
      <c r="AD219">
        <v>73</v>
      </c>
      <c r="AE219">
        <f t="shared" si="30"/>
        <v>335</v>
      </c>
      <c r="AF219">
        <f t="shared" si="31"/>
        <v>25.76923076923077</v>
      </c>
    </row>
    <row r="220" spans="1:32" x14ac:dyDescent="0.25">
      <c r="A220" t="s">
        <v>363</v>
      </c>
      <c r="B220" t="s">
        <v>98</v>
      </c>
      <c r="C220" s="5">
        <v>-5.4564921908718311</v>
      </c>
      <c r="D220" s="5">
        <v>-0.90941536514530519</v>
      </c>
      <c r="J220">
        <f t="shared" si="24"/>
        <v>0</v>
      </c>
      <c r="K220" t="str">
        <f t="shared" si="25"/>
        <v/>
      </c>
      <c r="Q220">
        <f t="shared" si="26"/>
        <v>0</v>
      </c>
      <c r="R220" t="str">
        <f t="shared" si="27"/>
        <v/>
      </c>
      <c r="X220">
        <f t="shared" si="28"/>
        <v>0</v>
      </c>
      <c r="Y220" t="str">
        <f t="shared" si="29"/>
        <v/>
      </c>
      <c r="AE220">
        <f t="shared" si="30"/>
        <v>0</v>
      </c>
      <c r="AF220" t="str">
        <f t="shared" si="31"/>
        <v/>
      </c>
    </row>
    <row r="221" spans="1:32" x14ac:dyDescent="0.25">
      <c r="A221" t="s">
        <v>368</v>
      </c>
      <c r="B221" t="s">
        <v>45</v>
      </c>
      <c r="C221" s="5">
        <v>-7.033390028836001</v>
      </c>
      <c r="D221" s="5">
        <v>-1.4066780057672001</v>
      </c>
      <c r="J221">
        <f t="shared" si="24"/>
        <v>0</v>
      </c>
      <c r="K221" t="str">
        <f t="shared" si="25"/>
        <v/>
      </c>
      <c r="M221">
        <v>13</v>
      </c>
      <c r="N221">
        <v>871</v>
      </c>
      <c r="O221">
        <v>0</v>
      </c>
      <c r="P221">
        <v>58</v>
      </c>
      <c r="Q221">
        <f t="shared" si="26"/>
        <v>929</v>
      </c>
      <c r="R221">
        <f t="shared" si="27"/>
        <v>71.461538461538467</v>
      </c>
      <c r="T221">
        <v>16</v>
      </c>
      <c r="U221">
        <v>1043</v>
      </c>
      <c r="V221">
        <v>0</v>
      </c>
      <c r="W221">
        <v>68</v>
      </c>
      <c r="X221">
        <f t="shared" si="28"/>
        <v>1111</v>
      </c>
      <c r="Y221">
        <f t="shared" si="29"/>
        <v>69.4375</v>
      </c>
      <c r="AA221">
        <v>15</v>
      </c>
      <c r="AB221">
        <v>407</v>
      </c>
      <c r="AC221">
        <v>0</v>
      </c>
      <c r="AD221">
        <v>71</v>
      </c>
      <c r="AE221">
        <f t="shared" si="30"/>
        <v>478</v>
      </c>
      <c r="AF221">
        <f t="shared" si="31"/>
        <v>31.866666666666667</v>
      </c>
    </row>
    <row r="222" spans="1:32" x14ac:dyDescent="0.25">
      <c r="A222" t="s">
        <v>120</v>
      </c>
      <c r="B222" t="s">
        <v>2</v>
      </c>
      <c r="C222" s="5">
        <v>1.2026041095486151</v>
      </c>
      <c r="D222" s="5">
        <v>0.2004340182581025</v>
      </c>
      <c r="J222">
        <f t="shared" si="24"/>
        <v>0</v>
      </c>
      <c r="K222" t="str">
        <f t="shared" si="25"/>
        <v/>
      </c>
      <c r="M222">
        <v>6</v>
      </c>
      <c r="N222">
        <v>126</v>
      </c>
      <c r="O222">
        <v>0</v>
      </c>
      <c r="P222">
        <v>0</v>
      </c>
      <c r="Q222">
        <f t="shared" si="26"/>
        <v>126</v>
      </c>
      <c r="R222">
        <f t="shared" si="27"/>
        <v>21</v>
      </c>
      <c r="T222">
        <v>8</v>
      </c>
      <c r="U222">
        <v>66</v>
      </c>
      <c r="V222">
        <v>0</v>
      </c>
      <c r="W222">
        <v>63</v>
      </c>
      <c r="X222">
        <f t="shared" si="28"/>
        <v>129</v>
      </c>
      <c r="Y222">
        <f t="shared" si="29"/>
        <v>16.125</v>
      </c>
      <c r="AA222">
        <v>6</v>
      </c>
      <c r="AB222">
        <v>175</v>
      </c>
      <c r="AC222">
        <v>0</v>
      </c>
      <c r="AD222">
        <v>0</v>
      </c>
      <c r="AE222">
        <f t="shared" si="30"/>
        <v>175</v>
      </c>
      <c r="AF222">
        <f t="shared" si="31"/>
        <v>29.166666666666668</v>
      </c>
    </row>
    <row r="223" spans="1:32" x14ac:dyDescent="0.25">
      <c r="A223" t="s">
        <v>151</v>
      </c>
      <c r="B223" t="s">
        <v>2</v>
      </c>
      <c r="C223" s="5">
        <v>1.4369136652299814</v>
      </c>
      <c r="D223" s="5">
        <v>0.28738273304599626</v>
      </c>
      <c r="F223">
        <v>15</v>
      </c>
      <c r="G223">
        <v>769</v>
      </c>
      <c r="H223">
        <v>0</v>
      </c>
      <c r="I223">
        <v>0</v>
      </c>
      <c r="J223">
        <f t="shared" si="24"/>
        <v>769</v>
      </c>
      <c r="K223">
        <f t="shared" si="25"/>
        <v>51.266666666666666</v>
      </c>
      <c r="M223">
        <v>15</v>
      </c>
      <c r="N223">
        <v>858</v>
      </c>
      <c r="O223">
        <v>0</v>
      </c>
      <c r="P223">
        <v>4</v>
      </c>
      <c r="Q223">
        <f t="shared" si="26"/>
        <v>862</v>
      </c>
      <c r="R223">
        <f t="shared" si="27"/>
        <v>57.466666666666669</v>
      </c>
      <c r="T223">
        <v>16</v>
      </c>
      <c r="U223">
        <v>946</v>
      </c>
      <c r="V223">
        <v>1</v>
      </c>
      <c r="W223">
        <v>0</v>
      </c>
      <c r="X223">
        <f t="shared" si="28"/>
        <v>947</v>
      </c>
      <c r="Y223">
        <f t="shared" si="29"/>
        <v>59.1875</v>
      </c>
      <c r="AA223">
        <v>15</v>
      </c>
      <c r="AB223">
        <v>881</v>
      </c>
      <c r="AC223">
        <v>0</v>
      </c>
      <c r="AD223">
        <v>0</v>
      </c>
      <c r="AE223">
        <f t="shared" si="30"/>
        <v>881</v>
      </c>
      <c r="AF223">
        <f t="shared" si="31"/>
        <v>58.733333333333334</v>
      </c>
    </row>
    <row r="224" spans="1:32" x14ac:dyDescent="0.25">
      <c r="A224" t="s">
        <v>331</v>
      </c>
      <c r="B224" t="s">
        <v>70</v>
      </c>
      <c r="C224" s="5">
        <v>-7.2693982603775273</v>
      </c>
      <c r="D224" s="5">
        <v>-1.2115663767295879</v>
      </c>
      <c r="F224">
        <v>13</v>
      </c>
      <c r="G224">
        <v>0</v>
      </c>
      <c r="H224">
        <v>172</v>
      </c>
      <c r="I224">
        <v>81</v>
      </c>
      <c r="J224">
        <f t="shared" si="24"/>
        <v>253</v>
      </c>
      <c r="K224">
        <f t="shared" si="25"/>
        <v>19.46153846153846</v>
      </c>
      <c r="M224">
        <v>16</v>
      </c>
      <c r="N224">
        <v>0</v>
      </c>
      <c r="O224">
        <v>287</v>
      </c>
      <c r="P224">
        <v>59</v>
      </c>
      <c r="Q224">
        <f t="shared" si="26"/>
        <v>346</v>
      </c>
      <c r="R224">
        <f t="shared" si="27"/>
        <v>21.625</v>
      </c>
      <c r="T224">
        <v>8</v>
      </c>
      <c r="U224">
        <v>0</v>
      </c>
      <c r="V224">
        <v>102</v>
      </c>
      <c r="W224">
        <v>36</v>
      </c>
      <c r="X224">
        <f t="shared" si="28"/>
        <v>138</v>
      </c>
      <c r="Y224">
        <f t="shared" si="29"/>
        <v>17.25</v>
      </c>
      <c r="AA224">
        <v>16</v>
      </c>
      <c r="AB224">
        <v>0</v>
      </c>
      <c r="AC224">
        <v>303</v>
      </c>
      <c r="AD224">
        <v>125</v>
      </c>
      <c r="AE224">
        <f t="shared" si="30"/>
        <v>428</v>
      </c>
      <c r="AF224">
        <f t="shared" si="31"/>
        <v>26.75</v>
      </c>
    </row>
    <row r="225" spans="1:32" x14ac:dyDescent="0.25">
      <c r="A225" t="s">
        <v>316</v>
      </c>
      <c r="B225" t="s">
        <v>45</v>
      </c>
      <c r="C225" s="5">
        <v>-9.7456506837315722</v>
      </c>
      <c r="D225" s="5">
        <v>-1.9491301367463145</v>
      </c>
      <c r="F225">
        <v>8</v>
      </c>
      <c r="G225">
        <v>126</v>
      </c>
      <c r="H225">
        <v>0</v>
      </c>
      <c r="I225">
        <v>32</v>
      </c>
      <c r="J225">
        <f t="shared" si="24"/>
        <v>158</v>
      </c>
      <c r="K225">
        <f t="shared" si="25"/>
        <v>19.75</v>
      </c>
      <c r="M225">
        <v>16</v>
      </c>
      <c r="N225">
        <v>1030</v>
      </c>
      <c r="O225">
        <v>0</v>
      </c>
      <c r="P225">
        <v>65</v>
      </c>
      <c r="Q225">
        <f t="shared" si="26"/>
        <v>1095</v>
      </c>
      <c r="R225">
        <f t="shared" si="27"/>
        <v>68.4375</v>
      </c>
      <c r="T225">
        <v>16</v>
      </c>
      <c r="U225">
        <v>1017</v>
      </c>
      <c r="V225">
        <v>0</v>
      </c>
      <c r="W225">
        <v>57</v>
      </c>
      <c r="X225">
        <f t="shared" si="28"/>
        <v>1074</v>
      </c>
      <c r="Y225">
        <f t="shared" si="29"/>
        <v>67.125</v>
      </c>
      <c r="AA225">
        <v>16</v>
      </c>
      <c r="AB225">
        <v>958</v>
      </c>
      <c r="AC225">
        <v>0</v>
      </c>
      <c r="AD225">
        <v>60</v>
      </c>
      <c r="AE225">
        <f t="shared" si="30"/>
        <v>1018</v>
      </c>
      <c r="AF225">
        <f t="shared" si="31"/>
        <v>63.625</v>
      </c>
    </row>
    <row r="226" spans="1:32" x14ac:dyDescent="0.25">
      <c r="A226" t="s">
        <v>39</v>
      </c>
      <c r="B226" t="s">
        <v>7</v>
      </c>
      <c r="C226" s="5">
        <v>1.251904752833757</v>
      </c>
      <c r="D226" s="5">
        <v>0.20865079213895951</v>
      </c>
      <c r="F226">
        <v>16</v>
      </c>
      <c r="G226">
        <v>0</v>
      </c>
      <c r="H226">
        <v>31</v>
      </c>
      <c r="I226">
        <v>355</v>
      </c>
      <c r="J226">
        <f t="shared" si="24"/>
        <v>386</v>
      </c>
      <c r="K226">
        <f t="shared" si="25"/>
        <v>24.125</v>
      </c>
      <c r="Q226">
        <f t="shared" si="26"/>
        <v>0</v>
      </c>
      <c r="R226" t="str">
        <f t="shared" si="27"/>
        <v/>
      </c>
      <c r="T226">
        <v>7</v>
      </c>
      <c r="U226">
        <v>0</v>
      </c>
      <c r="V226">
        <v>164</v>
      </c>
      <c r="W226">
        <v>106</v>
      </c>
      <c r="X226">
        <f t="shared" si="28"/>
        <v>270</v>
      </c>
      <c r="Y226">
        <f t="shared" si="29"/>
        <v>38.571428571428569</v>
      </c>
      <c r="AA226">
        <v>15</v>
      </c>
      <c r="AB226">
        <v>0</v>
      </c>
      <c r="AC226">
        <v>40</v>
      </c>
      <c r="AD226">
        <v>267</v>
      </c>
      <c r="AE226">
        <f t="shared" si="30"/>
        <v>307</v>
      </c>
      <c r="AF226">
        <f t="shared" si="31"/>
        <v>20.466666666666665</v>
      </c>
    </row>
    <row r="227" spans="1:32" x14ac:dyDescent="0.25">
      <c r="A227" t="s">
        <v>267</v>
      </c>
      <c r="B227" t="s">
        <v>10</v>
      </c>
      <c r="C227" s="5">
        <v>1.2574278647948667</v>
      </c>
      <c r="D227" s="5">
        <v>0.20957131079914446</v>
      </c>
      <c r="F227">
        <v>2</v>
      </c>
      <c r="G227">
        <v>0</v>
      </c>
      <c r="H227">
        <v>61</v>
      </c>
      <c r="I227">
        <v>25</v>
      </c>
      <c r="J227">
        <f t="shared" si="24"/>
        <v>86</v>
      </c>
      <c r="K227">
        <f t="shared" si="25"/>
        <v>43</v>
      </c>
      <c r="M227">
        <v>14</v>
      </c>
      <c r="N227">
        <v>0</v>
      </c>
      <c r="O227">
        <v>561</v>
      </c>
      <c r="P227">
        <v>95</v>
      </c>
      <c r="Q227">
        <f t="shared" si="26"/>
        <v>656</v>
      </c>
      <c r="R227">
        <f t="shared" si="27"/>
        <v>46.857142857142854</v>
      </c>
      <c r="T227">
        <v>16</v>
      </c>
      <c r="U227">
        <v>0</v>
      </c>
      <c r="V227">
        <v>924</v>
      </c>
      <c r="W227">
        <v>123</v>
      </c>
      <c r="X227">
        <f t="shared" si="28"/>
        <v>1047</v>
      </c>
      <c r="Y227">
        <f t="shared" si="29"/>
        <v>65.4375</v>
      </c>
      <c r="AA227">
        <v>15</v>
      </c>
      <c r="AB227">
        <v>0</v>
      </c>
      <c r="AC227">
        <v>555</v>
      </c>
      <c r="AD227">
        <v>161</v>
      </c>
      <c r="AE227">
        <f t="shared" si="30"/>
        <v>716</v>
      </c>
      <c r="AF227">
        <f t="shared" si="31"/>
        <v>47.733333333333334</v>
      </c>
    </row>
    <row r="228" spans="1:32" x14ac:dyDescent="0.25">
      <c r="A228" t="s">
        <v>229</v>
      </c>
      <c r="B228" t="s">
        <v>13</v>
      </c>
      <c r="C228" s="5">
        <v>-1.2044297542514526</v>
      </c>
      <c r="D228" s="5">
        <v>-0.6022148771257263</v>
      </c>
      <c r="F228">
        <v>13</v>
      </c>
      <c r="G228">
        <v>146</v>
      </c>
      <c r="H228">
        <v>0</v>
      </c>
      <c r="I228">
        <v>46</v>
      </c>
      <c r="J228">
        <f t="shared" si="24"/>
        <v>192</v>
      </c>
      <c r="K228">
        <f t="shared" si="25"/>
        <v>14.76923076923077</v>
      </c>
      <c r="M228">
        <v>11</v>
      </c>
      <c r="N228">
        <v>95</v>
      </c>
      <c r="O228">
        <v>0</v>
      </c>
      <c r="P228">
        <v>162</v>
      </c>
      <c r="Q228">
        <f t="shared" si="26"/>
        <v>257</v>
      </c>
      <c r="R228">
        <f t="shared" si="27"/>
        <v>23.363636363636363</v>
      </c>
      <c r="X228">
        <f t="shared" si="28"/>
        <v>0</v>
      </c>
      <c r="Y228" t="str">
        <f t="shared" si="29"/>
        <v/>
      </c>
      <c r="AE228">
        <f t="shared" si="30"/>
        <v>0</v>
      </c>
      <c r="AF228" t="str">
        <f t="shared" si="31"/>
        <v/>
      </c>
    </row>
    <row r="229" spans="1:32" x14ac:dyDescent="0.25">
      <c r="A229" t="s">
        <v>32</v>
      </c>
      <c r="B229" t="s">
        <v>2</v>
      </c>
      <c r="C229" s="5">
        <v>4.4946581467020827</v>
      </c>
      <c r="D229" s="5">
        <v>0.74910969111701375</v>
      </c>
      <c r="F229">
        <v>12</v>
      </c>
      <c r="G229">
        <v>771</v>
      </c>
      <c r="H229">
        <v>0</v>
      </c>
      <c r="I229">
        <v>45</v>
      </c>
      <c r="J229">
        <f t="shared" si="24"/>
        <v>816</v>
      </c>
      <c r="K229">
        <f t="shared" si="25"/>
        <v>68</v>
      </c>
      <c r="M229">
        <v>15</v>
      </c>
      <c r="N229">
        <v>998</v>
      </c>
      <c r="O229">
        <v>1</v>
      </c>
      <c r="P229">
        <v>15</v>
      </c>
      <c r="Q229">
        <f t="shared" si="26"/>
        <v>1014</v>
      </c>
      <c r="R229">
        <f t="shared" si="27"/>
        <v>67.599999999999994</v>
      </c>
      <c r="T229">
        <v>16</v>
      </c>
      <c r="U229">
        <v>1002</v>
      </c>
      <c r="V229">
        <v>1</v>
      </c>
      <c r="W229">
        <v>20</v>
      </c>
      <c r="X229">
        <f t="shared" si="28"/>
        <v>1023</v>
      </c>
      <c r="Y229">
        <f t="shared" si="29"/>
        <v>63.9375</v>
      </c>
      <c r="AA229">
        <v>4</v>
      </c>
      <c r="AB229">
        <v>211</v>
      </c>
      <c r="AC229">
        <v>0</v>
      </c>
      <c r="AD229">
        <v>4</v>
      </c>
      <c r="AE229">
        <f t="shared" si="30"/>
        <v>215</v>
      </c>
      <c r="AF229">
        <f t="shared" si="31"/>
        <v>53.75</v>
      </c>
    </row>
    <row r="230" spans="1:32" x14ac:dyDescent="0.25">
      <c r="A230" t="s">
        <v>327</v>
      </c>
      <c r="B230" t="s">
        <v>288</v>
      </c>
      <c r="C230" s="5">
        <v>0.35511518254306929</v>
      </c>
      <c r="D230" s="5">
        <v>0.11837172751435643</v>
      </c>
      <c r="F230">
        <v>16</v>
      </c>
      <c r="G230">
        <v>0</v>
      </c>
      <c r="H230">
        <v>0</v>
      </c>
      <c r="I230">
        <v>129</v>
      </c>
      <c r="J230">
        <f t="shared" si="24"/>
        <v>129</v>
      </c>
      <c r="K230">
        <f t="shared" si="25"/>
        <v>8.0625</v>
      </c>
      <c r="M230">
        <v>15</v>
      </c>
      <c r="N230">
        <v>0</v>
      </c>
      <c r="O230">
        <v>0</v>
      </c>
      <c r="P230">
        <v>135</v>
      </c>
      <c r="Q230">
        <f t="shared" si="26"/>
        <v>135</v>
      </c>
      <c r="R230">
        <f t="shared" si="27"/>
        <v>9</v>
      </c>
      <c r="T230">
        <v>16</v>
      </c>
      <c r="U230">
        <v>0</v>
      </c>
      <c r="V230">
        <v>0</v>
      </c>
      <c r="W230">
        <v>126</v>
      </c>
      <c r="X230">
        <f t="shared" si="28"/>
        <v>126</v>
      </c>
      <c r="Y230">
        <f t="shared" si="29"/>
        <v>7.875</v>
      </c>
      <c r="AA230">
        <v>16</v>
      </c>
      <c r="AB230">
        <v>0</v>
      </c>
      <c r="AC230">
        <v>0</v>
      </c>
      <c r="AD230">
        <v>142</v>
      </c>
      <c r="AE230">
        <f t="shared" si="30"/>
        <v>142</v>
      </c>
      <c r="AF230">
        <f t="shared" si="31"/>
        <v>8.875</v>
      </c>
    </row>
    <row r="231" spans="1:32" x14ac:dyDescent="0.25">
      <c r="A231" t="s">
        <v>355</v>
      </c>
      <c r="B231" t="s">
        <v>2</v>
      </c>
      <c r="C231" s="5">
        <v>3.8235383980261286</v>
      </c>
      <c r="D231" s="5">
        <v>0.95588459950653215</v>
      </c>
      <c r="F231">
        <v>15</v>
      </c>
      <c r="G231">
        <v>498</v>
      </c>
      <c r="H231">
        <v>0</v>
      </c>
      <c r="I231">
        <v>29</v>
      </c>
      <c r="J231">
        <f t="shared" si="24"/>
        <v>527</v>
      </c>
      <c r="K231">
        <f t="shared" si="25"/>
        <v>35.133333333333333</v>
      </c>
      <c r="M231">
        <v>1</v>
      </c>
      <c r="N231">
        <v>6</v>
      </c>
      <c r="O231">
        <v>0</v>
      </c>
      <c r="P231">
        <v>0</v>
      </c>
      <c r="Q231">
        <f t="shared" si="26"/>
        <v>6</v>
      </c>
      <c r="R231">
        <f t="shared" si="27"/>
        <v>6</v>
      </c>
      <c r="T231">
        <v>15</v>
      </c>
      <c r="U231">
        <v>338</v>
      </c>
      <c r="V231">
        <v>0</v>
      </c>
      <c r="W231">
        <v>21</v>
      </c>
      <c r="X231">
        <f t="shared" si="28"/>
        <v>359</v>
      </c>
      <c r="Y231">
        <f t="shared" si="29"/>
        <v>23.933333333333334</v>
      </c>
      <c r="AA231">
        <v>16</v>
      </c>
      <c r="AB231">
        <v>817</v>
      </c>
      <c r="AC231">
        <v>0</v>
      </c>
      <c r="AD231">
        <v>6</v>
      </c>
      <c r="AE231">
        <f t="shared" si="30"/>
        <v>823</v>
      </c>
      <c r="AF231">
        <f t="shared" si="31"/>
        <v>51.4375</v>
      </c>
    </row>
    <row r="232" spans="1:32" x14ac:dyDescent="0.25">
      <c r="A232" t="s">
        <v>178</v>
      </c>
      <c r="B232" t="s">
        <v>10</v>
      </c>
      <c r="C232" s="5">
        <v>4.5751755489809653</v>
      </c>
      <c r="D232" s="5">
        <v>0.76252925816349426</v>
      </c>
      <c r="F232">
        <v>13</v>
      </c>
      <c r="G232">
        <v>0</v>
      </c>
      <c r="H232">
        <v>370</v>
      </c>
      <c r="I232">
        <v>153</v>
      </c>
      <c r="J232">
        <f t="shared" si="24"/>
        <v>523</v>
      </c>
      <c r="K232">
        <f t="shared" si="25"/>
        <v>40.230769230769234</v>
      </c>
      <c r="M232">
        <v>3</v>
      </c>
      <c r="N232">
        <v>0</v>
      </c>
      <c r="O232">
        <v>167</v>
      </c>
      <c r="P232">
        <v>15</v>
      </c>
      <c r="Q232">
        <f t="shared" si="26"/>
        <v>182</v>
      </c>
      <c r="R232">
        <f t="shared" si="27"/>
        <v>60.666666666666664</v>
      </c>
      <c r="T232">
        <v>11</v>
      </c>
      <c r="U232">
        <v>0</v>
      </c>
      <c r="V232">
        <v>446</v>
      </c>
      <c r="W232">
        <v>64</v>
      </c>
      <c r="X232">
        <f t="shared" si="28"/>
        <v>510</v>
      </c>
      <c r="Y232">
        <f t="shared" si="29"/>
        <v>46.363636363636367</v>
      </c>
      <c r="AA232">
        <v>14</v>
      </c>
      <c r="AB232">
        <v>0</v>
      </c>
      <c r="AC232">
        <v>419</v>
      </c>
      <c r="AD232">
        <v>142</v>
      </c>
      <c r="AE232">
        <f t="shared" si="30"/>
        <v>561</v>
      </c>
      <c r="AF232">
        <f t="shared" si="31"/>
        <v>40.071428571428569</v>
      </c>
    </row>
    <row r="233" spans="1:32" x14ac:dyDescent="0.25">
      <c r="A233" t="s">
        <v>125</v>
      </c>
      <c r="B233" t="s">
        <v>10</v>
      </c>
      <c r="C233" s="5">
        <v>3.0880170294477645</v>
      </c>
      <c r="D233" s="5">
        <v>0.51466950490796071</v>
      </c>
      <c r="F233">
        <v>5</v>
      </c>
      <c r="G233">
        <v>0</v>
      </c>
      <c r="H233">
        <v>118</v>
      </c>
      <c r="I233">
        <v>24</v>
      </c>
      <c r="J233">
        <f t="shared" si="24"/>
        <v>142</v>
      </c>
      <c r="K233">
        <f t="shared" si="25"/>
        <v>28.4</v>
      </c>
      <c r="M233">
        <v>14</v>
      </c>
      <c r="N233">
        <v>0</v>
      </c>
      <c r="O233">
        <v>388</v>
      </c>
      <c r="P233">
        <v>59</v>
      </c>
      <c r="Q233">
        <f t="shared" si="26"/>
        <v>447</v>
      </c>
      <c r="R233">
        <f t="shared" si="27"/>
        <v>31.928571428571427</v>
      </c>
      <c r="T233">
        <v>5</v>
      </c>
      <c r="U233">
        <v>0</v>
      </c>
      <c r="V233">
        <v>22</v>
      </c>
      <c r="W233">
        <v>37</v>
      </c>
      <c r="X233">
        <f t="shared" si="28"/>
        <v>59</v>
      </c>
      <c r="Y233">
        <f t="shared" si="29"/>
        <v>11.8</v>
      </c>
      <c r="AA233">
        <v>9</v>
      </c>
      <c r="AB233">
        <v>0</v>
      </c>
      <c r="AC233">
        <v>375</v>
      </c>
      <c r="AD233">
        <v>11</v>
      </c>
      <c r="AE233">
        <f t="shared" si="30"/>
        <v>386</v>
      </c>
      <c r="AF233">
        <f t="shared" si="31"/>
        <v>42.888888888888886</v>
      </c>
    </row>
    <row r="234" spans="1:32" x14ac:dyDescent="0.25">
      <c r="A234" t="s">
        <v>78</v>
      </c>
      <c r="B234" t="s">
        <v>31</v>
      </c>
      <c r="C234" s="5">
        <v>1.3160807679616517</v>
      </c>
      <c r="D234" s="5">
        <v>0.21934679466027529</v>
      </c>
      <c r="F234">
        <v>16</v>
      </c>
      <c r="G234">
        <v>0</v>
      </c>
      <c r="H234">
        <v>1019</v>
      </c>
      <c r="I234">
        <v>194</v>
      </c>
      <c r="J234">
        <f t="shared" si="24"/>
        <v>1213</v>
      </c>
      <c r="K234">
        <f t="shared" si="25"/>
        <v>75.8125</v>
      </c>
      <c r="M234">
        <v>16</v>
      </c>
      <c r="N234">
        <v>0</v>
      </c>
      <c r="O234">
        <v>1068</v>
      </c>
      <c r="P234">
        <v>157</v>
      </c>
      <c r="Q234">
        <f t="shared" si="26"/>
        <v>1225</v>
      </c>
      <c r="R234">
        <f t="shared" si="27"/>
        <v>76.5625</v>
      </c>
      <c r="T234">
        <v>16</v>
      </c>
      <c r="U234">
        <v>0</v>
      </c>
      <c r="V234">
        <v>1065</v>
      </c>
      <c r="W234">
        <v>135</v>
      </c>
      <c r="X234">
        <f t="shared" si="28"/>
        <v>1200</v>
      </c>
      <c r="Y234">
        <f t="shared" si="29"/>
        <v>75</v>
      </c>
      <c r="AA234">
        <v>16</v>
      </c>
      <c r="AB234">
        <v>0</v>
      </c>
      <c r="AC234">
        <v>1098</v>
      </c>
      <c r="AD234">
        <v>81</v>
      </c>
      <c r="AE234">
        <f t="shared" si="30"/>
        <v>1179</v>
      </c>
      <c r="AF234">
        <f t="shared" si="31"/>
        <v>73.6875</v>
      </c>
    </row>
    <row r="235" spans="1:32" x14ac:dyDescent="0.25">
      <c r="A235" t="s">
        <v>373</v>
      </c>
      <c r="B235" t="s">
        <v>23</v>
      </c>
      <c r="C235" s="5">
        <v>3.3273871385273437</v>
      </c>
      <c r="D235" s="5">
        <v>0.55456452308789062</v>
      </c>
      <c r="F235">
        <v>16</v>
      </c>
      <c r="G235">
        <v>0</v>
      </c>
      <c r="H235">
        <v>340</v>
      </c>
      <c r="I235">
        <v>168</v>
      </c>
      <c r="J235">
        <f t="shared" si="24"/>
        <v>508</v>
      </c>
      <c r="K235">
        <f t="shared" si="25"/>
        <v>31.75</v>
      </c>
      <c r="Q235">
        <f t="shared" si="26"/>
        <v>0</v>
      </c>
      <c r="R235" t="str">
        <f t="shared" si="27"/>
        <v/>
      </c>
      <c r="X235">
        <f t="shared" si="28"/>
        <v>0</v>
      </c>
      <c r="Y235" t="str">
        <f t="shared" si="29"/>
        <v/>
      </c>
      <c r="AE235">
        <f t="shared" si="30"/>
        <v>0</v>
      </c>
      <c r="AF235" t="str">
        <f t="shared" si="31"/>
        <v/>
      </c>
    </row>
    <row r="236" spans="1:32" x14ac:dyDescent="0.25">
      <c r="A236" t="s">
        <v>149</v>
      </c>
      <c r="B236" t="s">
        <v>2</v>
      </c>
      <c r="C236" s="5">
        <v>1.0558537702511817</v>
      </c>
      <c r="D236" s="5">
        <v>0.52792688512559083</v>
      </c>
      <c r="F236">
        <v>1</v>
      </c>
      <c r="G236">
        <v>3</v>
      </c>
      <c r="H236">
        <v>0</v>
      </c>
      <c r="I236">
        <v>18</v>
      </c>
      <c r="J236">
        <f t="shared" si="24"/>
        <v>21</v>
      </c>
      <c r="K236">
        <f t="shared" si="25"/>
        <v>21</v>
      </c>
      <c r="M236">
        <v>12</v>
      </c>
      <c r="N236">
        <v>521</v>
      </c>
      <c r="O236">
        <v>0</v>
      </c>
      <c r="P236">
        <v>167</v>
      </c>
      <c r="Q236">
        <f t="shared" si="26"/>
        <v>688</v>
      </c>
      <c r="R236">
        <f t="shared" si="27"/>
        <v>57.333333333333336</v>
      </c>
      <c r="T236">
        <v>16</v>
      </c>
      <c r="U236">
        <v>871</v>
      </c>
      <c r="V236">
        <v>0</v>
      </c>
      <c r="W236">
        <v>12</v>
      </c>
      <c r="X236">
        <f t="shared" si="28"/>
        <v>883</v>
      </c>
      <c r="Y236">
        <f t="shared" si="29"/>
        <v>55.1875</v>
      </c>
      <c r="AE236">
        <f t="shared" si="30"/>
        <v>0</v>
      </c>
      <c r="AF236" t="str">
        <f t="shared" si="31"/>
        <v/>
      </c>
    </row>
    <row r="237" spans="1:32" x14ac:dyDescent="0.25">
      <c r="A237" t="s">
        <v>352</v>
      </c>
      <c r="B237" t="s">
        <v>10</v>
      </c>
      <c r="C237" s="5">
        <v>5.6949099378222892</v>
      </c>
      <c r="D237" s="5">
        <v>0.9491516563037149</v>
      </c>
      <c r="J237">
        <f t="shared" si="24"/>
        <v>0</v>
      </c>
      <c r="K237" t="str">
        <f t="shared" si="25"/>
        <v/>
      </c>
      <c r="Q237">
        <f t="shared" si="26"/>
        <v>0</v>
      </c>
      <c r="R237" t="str">
        <f t="shared" si="27"/>
        <v/>
      </c>
      <c r="X237">
        <f t="shared" si="28"/>
        <v>0</v>
      </c>
      <c r="Y237" t="str">
        <f t="shared" si="29"/>
        <v/>
      </c>
      <c r="AE237">
        <f t="shared" si="30"/>
        <v>0</v>
      </c>
      <c r="AF237" t="str">
        <f t="shared" si="31"/>
        <v/>
      </c>
    </row>
    <row r="238" spans="1:32" x14ac:dyDescent="0.25">
      <c r="A238" t="s">
        <v>195</v>
      </c>
      <c r="B238" t="s">
        <v>70</v>
      </c>
      <c r="C238" s="5">
        <v>-0.75376612915968988</v>
      </c>
      <c r="D238" s="5">
        <v>-0.12562768819328166</v>
      </c>
      <c r="J238">
        <f t="shared" si="24"/>
        <v>0</v>
      </c>
      <c r="K238" t="str">
        <f t="shared" si="25"/>
        <v/>
      </c>
      <c r="Q238">
        <f t="shared" si="26"/>
        <v>0</v>
      </c>
      <c r="R238" t="str">
        <f t="shared" si="27"/>
        <v/>
      </c>
      <c r="X238">
        <f t="shared" si="28"/>
        <v>0</v>
      </c>
      <c r="Y238" t="str">
        <f t="shared" si="29"/>
        <v/>
      </c>
      <c r="AE238">
        <f t="shared" si="30"/>
        <v>0</v>
      </c>
      <c r="AF238" t="str">
        <f t="shared" si="31"/>
        <v/>
      </c>
    </row>
    <row r="239" spans="1:32" x14ac:dyDescent="0.25">
      <c r="A239" t="s">
        <v>251</v>
      </c>
      <c r="B239" t="s">
        <v>112</v>
      </c>
      <c r="C239" s="5">
        <v>0.3474052486751199</v>
      </c>
      <c r="D239" s="5">
        <v>5.7900874779186651E-2</v>
      </c>
      <c r="J239">
        <f t="shared" si="24"/>
        <v>0</v>
      </c>
      <c r="K239" t="str">
        <f t="shared" si="25"/>
        <v/>
      </c>
      <c r="Q239">
        <f t="shared" si="26"/>
        <v>0</v>
      </c>
      <c r="R239" t="str">
        <f t="shared" si="27"/>
        <v/>
      </c>
      <c r="X239">
        <f t="shared" si="28"/>
        <v>0</v>
      </c>
      <c r="Y239" t="str">
        <f t="shared" si="29"/>
        <v/>
      </c>
      <c r="AE239">
        <f t="shared" si="30"/>
        <v>0</v>
      </c>
      <c r="AF239" t="str">
        <f t="shared" si="31"/>
        <v/>
      </c>
    </row>
    <row r="240" spans="1:32" x14ac:dyDescent="0.25">
      <c r="A240" t="s">
        <v>8</v>
      </c>
      <c r="B240" t="s">
        <v>10</v>
      </c>
      <c r="C240" s="5">
        <v>1.1763688240829675</v>
      </c>
      <c r="D240" s="5">
        <v>0.23527376481659351</v>
      </c>
      <c r="J240">
        <f t="shared" si="24"/>
        <v>0</v>
      </c>
      <c r="K240" t="str">
        <f t="shared" si="25"/>
        <v/>
      </c>
      <c r="M240">
        <v>15</v>
      </c>
      <c r="N240">
        <v>0</v>
      </c>
      <c r="O240">
        <v>838</v>
      </c>
      <c r="P240">
        <v>118</v>
      </c>
      <c r="Q240">
        <f t="shared" si="26"/>
        <v>956</v>
      </c>
      <c r="R240">
        <f t="shared" si="27"/>
        <v>63.733333333333334</v>
      </c>
      <c r="T240">
        <v>16</v>
      </c>
      <c r="U240">
        <v>0</v>
      </c>
      <c r="V240">
        <v>1101</v>
      </c>
      <c r="W240">
        <v>30</v>
      </c>
      <c r="X240">
        <f t="shared" si="28"/>
        <v>1131</v>
      </c>
      <c r="Y240">
        <f t="shared" si="29"/>
        <v>70.6875</v>
      </c>
      <c r="AA240">
        <v>15</v>
      </c>
      <c r="AB240">
        <v>0</v>
      </c>
      <c r="AC240">
        <v>954</v>
      </c>
      <c r="AD240">
        <v>35</v>
      </c>
      <c r="AE240">
        <f t="shared" si="30"/>
        <v>989</v>
      </c>
      <c r="AF240">
        <f t="shared" si="31"/>
        <v>65.933333333333337</v>
      </c>
    </row>
    <row r="241" spans="1:32" x14ac:dyDescent="0.25">
      <c r="A241" t="s">
        <v>362</v>
      </c>
      <c r="B241" t="s">
        <v>13</v>
      </c>
      <c r="C241" s="5">
        <v>-1.5522942572104679</v>
      </c>
      <c r="D241" s="5">
        <v>-0.258715709535078</v>
      </c>
      <c r="F241">
        <v>16</v>
      </c>
      <c r="G241">
        <v>480</v>
      </c>
      <c r="H241">
        <v>0</v>
      </c>
      <c r="I241">
        <v>5</v>
      </c>
      <c r="J241">
        <f t="shared" si="24"/>
        <v>485</v>
      </c>
      <c r="K241">
        <f t="shared" si="25"/>
        <v>30.3125</v>
      </c>
      <c r="M241">
        <v>16</v>
      </c>
      <c r="N241">
        <v>799</v>
      </c>
      <c r="O241">
        <v>0</v>
      </c>
      <c r="P241">
        <v>53</v>
      </c>
      <c r="Q241">
        <f t="shared" si="26"/>
        <v>852</v>
      </c>
      <c r="R241">
        <f t="shared" si="27"/>
        <v>53.25</v>
      </c>
      <c r="T241">
        <v>16</v>
      </c>
      <c r="U241">
        <v>604</v>
      </c>
      <c r="V241">
        <v>0</v>
      </c>
      <c r="W241">
        <v>102</v>
      </c>
      <c r="X241">
        <f t="shared" si="28"/>
        <v>706</v>
      </c>
      <c r="Y241">
        <f t="shared" si="29"/>
        <v>44.125</v>
      </c>
      <c r="AA241">
        <v>15</v>
      </c>
      <c r="AB241">
        <v>305</v>
      </c>
      <c r="AC241">
        <v>0</v>
      </c>
      <c r="AD241">
        <v>108</v>
      </c>
      <c r="AE241">
        <f t="shared" si="30"/>
        <v>413</v>
      </c>
      <c r="AF241">
        <f t="shared" si="31"/>
        <v>27.533333333333335</v>
      </c>
    </row>
    <row r="242" spans="1:32" x14ac:dyDescent="0.25">
      <c r="A242" t="s">
        <v>211</v>
      </c>
      <c r="B242" t="s">
        <v>2</v>
      </c>
      <c r="C242" s="5">
        <v>3.777961793814602</v>
      </c>
      <c r="D242" s="5">
        <v>0.62966029896910036</v>
      </c>
      <c r="F242">
        <v>8</v>
      </c>
      <c r="G242">
        <v>116</v>
      </c>
      <c r="H242">
        <v>0</v>
      </c>
      <c r="I242">
        <v>14</v>
      </c>
      <c r="J242">
        <f t="shared" si="24"/>
        <v>130</v>
      </c>
      <c r="K242">
        <f t="shared" si="25"/>
        <v>16.25</v>
      </c>
      <c r="Q242">
        <f t="shared" si="26"/>
        <v>0</v>
      </c>
      <c r="R242" t="str">
        <f t="shared" si="27"/>
        <v/>
      </c>
      <c r="X242">
        <f t="shared" si="28"/>
        <v>0</v>
      </c>
      <c r="Y242" t="str">
        <f t="shared" si="29"/>
        <v/>
      </c>
      <c r="AE242">
        <f t="shared" si="30"/>
        <v>0</v>
      </c>
      <c r="AF242" t="str">
        <f t="shared" si="31"/>
        <v/>
      </c>
    </row>
    <row r="243" spans="1:32" x14ac:dyDescent="0.25">
      <c r="A243" t="s">
        <v>399</v>
      </c>
      <c r="B243" t="s">
        <v>70</v>
      </c>
      <c r="C243" s="5">
        <v>2.7545728370692579E-3</v>
      </c>
      <c r="D243" s="5">
        <v>1.377286418534629E-3</v>
      </c>
      <c r="J243">
        <f t="shared" si="24"/>
        <v>0</v>
      </c>
      <c r="K243" t="str">
        <f t="shared" si="25"/>
        <v/>
      </c>
      <c r="M243">
        <v>1</v>
      </c>
      <c r="N243">
        <v>0</v>
      </c>
      <c r="O243">
        <v>21</v>
      </c>
      <c r="P243">
        <v>0</v>
      </c>
      <c r="Q243">
        <f t="shared" si="26"/>
        <v>21</v>
      </c>
      <c r="R243">
        <f t="shared" si="27"/>
        <v>21</v>
      </c>
      <c r="T243">
        <v>8</v>
      </c>
      <c r="U243">
        <v>0</v>
      </c>
      <c r="V243">
        <v>68</v>
      </c>
      <c r="W243">
        <v>5</v>
      </c>
      <c r="X243">
        <f t="shared" si="28"/>
        <v>73</v>
      </c>
      <c r="Y243">
        <f t="shared" si="29"/>
        <v>9.125</v>
      </c>
      <c r="AA243">
        <v>15</v>
      </c>
      <c r="AB243">
        <v>7</v>
      </c>
      <c r="AC243">
        <v>235</v>
      </c>
      <c r="AD243">
        <v>52</v>
      </c>
      <c r="AE243">
        <f t="shared" si="30"/>
        <v>294</v>
      </c>
      <c r="AF243">
        <f t="shared" si="31"/>
        <v>19.600000000000001</v>
      </c>
    </row>
    <row r="244" spans="1:32" x14ac:dyDescent="0.25">
      <c r="A244" t="s">
        <v>335</v>
      </c>
      <c r="B244" t="s">
        <v>23</v>
      </c>
      <c r="C244" s="5">
        <v>0.99138583247987822</v>
      </c>
      <c r="D244" s="5">
        <v>0.24784645811996955</v>
      </c>
      <c r="F244">
        <v>14</v>
      </c>
      <c r="G244">
        <v>0</v>
      </c>
      <c r="H244">
        <v>3</v>
      </c>
      <c r="I244">
        <v>313</v>
      </c>
      <c r="J244">
        <f t="shared" si="24"/>
        <v>316</v>
      </c>
      <c r="K244">
        <f t="shared" si="25"/>
        <v>22.571428571428573</v>
      </c>
      <c r="Q244">
        <f t="shared" si="26"/>
        <v>0</v>
      </c>
      <c r="R244" t="str">
        <f t="shared" si="27"/>
        <v/>
      </c>
      <c r="X244">
        <f t="shared" si="28"/>
        <v>0</v>
      </c>
      <c r="Y244" t="str">
        <f t="shared" si="29"/>
        <v/>
      </c>
      <c r="AE244">
        <f t="shared" si="30"/>
        <v>0</v>
      </c>
      <c r="AF244" t="str">
        <f t="shared" si="31"/>
        <v/>
      </c>
    </row>
    <row r="245" spans="1:32" x14ac:dyDescent="0.25">
      <c r="A245" t="s">
        <v>102</v>
      </c>
      <c r="B245" t="s">
        <v>10</v>
      </c>
      <c r="C245" s="5">
        <v>1.0353313614127413</v>
      </c>
      <c r="D245" s="5">
        <v>0.17255522690212355</v>
      </c>
      <c r="F245">
        <v>7</v>
      </c>
      <c r="G245">
        <v>0</v>
      </c>
      <c r="H245">
        <v>11</v>
      </c>
      <c r="I245">
        <v>60</v>
      </c>
      <c r="J245">
        <f t="shared" si="24"/>
        <v>71</v>
      </c>
      <c r="K245">
        <f t="shared" si="25"/>
        <v>10.142857142857142</v>
      </c>
      <c r="M245">
        <v>15</v>
      </c>
      <c r="N245">
        <v>0</v>
      </c>
      <c r="O245">
        <v>684</v>
      </c>
      <c r="P245">
        <v>26</v>
      </c>
      <c r="Q245">
        <f t="shared" si="26"/>
        <v>710</v>
      </c>
      <c r="R245">
        <f t="shared" si="27"/>
        <v>47.333333333333336</v>
      </c>
      <c r="T245">
        <v>16</v>
      </c>
      <c r="U245">
        <v>0</v>
      </c>
      <c r="V245">
        <v>1025</v>
      </c>
      <c r="W245">
        <v>68</v>
      </c>
      <c r="X245">
        <f t="shared" si="28"/>
        <v>1093</v>
      </c>
      <c r="Y245">
        <f t="shared" si="29"/>
        <v>68.3125</v>
      </c>
      <c r="AA245">
        <v>16</v>
      </c>
      <c r="AB245">
        <v>0</v>
      </c>
      <c r="AC245">
        <v>679</v>
      </c>
      <c r="AD245">
        <v>114</v>
      </c>
      <c r="AE245">
        <f t="shared" si="30"/>
        <v>793</v>
      </c>
      <c r="AF245">
        <f t="shared" si="31"/>
        <v>49.5625</v>
      </c>
    </row>
    <row r="246" spans="1:32" x14ac:dyDescent="0.25">
      <c r="A246" t="s">
        <v>47</v>
      </c>
      <c r="B246" t="s">
        <v>49</v>
      </c>
      <c r="C246" s="5">
        <v>-3.3614882731247699</v>
      </c>
      <c r="D246" s="5">
        <v>-0.56024804552079499</v>
      </c>
      <c r="F246">
        <v>16</v>
      </c>
      <c r="G246">
        <v>1063</v>
      </c>
      <c r="H246">
        <v>0</v>
      </c>
      <c r="I246">
        <v>27</v>
      </c>
      <c r="J246">
        <f t="shared" si="24"/>
        <v>1090</v>
      </c>
      <c r="K246">
        <f t="shared" si="25"/>
        <v>68.125</v>
      </c>
      <c r="M246">
        <v>16</v>
      </c>
      <c r="N246">
        <v>1055</v>
      </c>
      <c r="O246">
        <v>0</v>
      </c>
      <c r="P246">
        <v>32</v>
      </c>
      <c r="Q246">
        <f t="shared" si="26"/>
        <v>1087</v>
      </c>
      <c r="R246">
        <f t="shared" si="27"/>
        <v>67.9375</v>
      </c>
      <c r="T246">
        <v>16</v>
      </c>
      <c r="U246">
        <v>1060</v>
      </c>
      <c r="V246">
        <v>0</v>
      </c>
      <c r="W246">
        <v>0</v>
      </c>
      <c r="X246">
        <f t="shared" si="28"/>
        <v>1060</v>
      </c>
      <c r="Y246">
        <f t="shared" si="29"/>
        <v>66.25</v>
      </c>
      <c r="AA246">
        <v>16</v>
      </c>
      <c r="AB246">
        <v>962</v>
      </c>
      <c r="AC246">
        <v>0</v>
      </c>
      <c r="AD246">
        <v>0</v>
      </c>
      <c r="AE246">
        <f t="shared" si="30"/>
        <v>962</v>
      </c>
      <c r="AF246">
        <f t="shared" si="31"/>
        <v>60.125</v>
      </c>
    </row>
    <row r="247" spans="1:32" x14ac:dyDescent="0.25">
      <c r="A247" t="s">
        <v>92</v>
      </c>
      <c r="B247" t="s">
        <v>70</v>
      </c>
      <c r="C247" s="5">
        <v>-7.8128648441354587</v>
      </c>
      <c r="D247" s="5">
        <v>-1.3021441406892431</v>
      </c>
      <c r="F247">
        <v>6</v>
      </c>
      <c r="G247">
        <v>0</v>
      </c>
      <c r="H247">
        <v>72</v>
      </c>
      <c r="I247">
        <v>4</v>
      </c>
      <c r="J247">
        <f t="shared" si="24"/>
        <v>76</v>
      </c>
      <c r="K247">
        <f t="shared" si="25"/>
        <v>12.666666666666666</v>
      </c>
      <c r="M247">
        <v>14</v>
      </c>
      <c r="N247">
        <v>0</v>
      </c>
      <c r="O247">
        <v>218</v>
      </c>
      <c r="P247">
        <v>65</v>
      </c>
      <c r="Q247">
        <f t="shared" si="26"/>
        <v>283</v>
      </c>
      <c r="R247">
        <f t="shared" si="27"/>
        <v>20.214285714285715</v>
      </c>
      <c r="T247">
        <v>4</v>
      </c>
      <c r="U247">
        <v>0</v>
      </c>
      <c r="V247">
        <v>48</v>
      </c>
      <c r="W247">
        <v>14</v>
      </c>
      <c r="X247">
        <f t="shared" si="28"/>
        <v>62</v>
      </c>
      <c r="Y247">
        <f t="shared" si="29"/>
        <v>15.5</v>
      </c>
      <c r="AE247">
        <f t="shared" si="30"/>
        <v>0</v>
      </c>
      <c r="AF247" t="str">
        <f t="shared" si="31"/>
        <v/>
      </c>
    </row>
    <row r="248" spans="1:32" x14ac:dyDescent="0.25">
      <c r="A248" t="s">
        <v>191</v>
      </c>
      <c r="B248" t="s">
        <v>2</v>
      </c>
      <c r="C248" s="5">
        <v>2.0138466934106196</v>
      </c>
      <c r="D248" s="5">
        <v>0.33564111556843662</v>
      </c>
      <c r="F248">
        <v>16</v>
      </c>
      <c r="G248">
        <v>178</v>
      </c>
      <c r="H248">
        <v>0</v>
      </c>
      <c r="I248">
        <v>78</v>
      </c>
      <c r="J248">
        <f t="shared" si="24"/>
        <v>256</v>
      </c>
      <c r="K248">
        <f t="shared" si="25"/>
        <v>16</v>
      </c>
      <c r="M248">
        <v>16</v>
      </c>
      <c r="N248">
        <v>454</v>
      </c>
      <c r="O248">
        <v>0</v>
      </c>
      <c r="P248">
        <v>132</v>
      </c>
      <c r="Q248">
        <f t="shared" si="26"/>
        <v>586</v>
      </c>
      <c r="R248">
        <f t="shared" si="27"/>
        <v>36.625</v>
      </c>
      <c r="T248">
        <v>16</v>
      </c>
      <c r="U248">
        <v>270</v>
      </c>
      <c r="V248">
        <v>0</v>
      </c>
      <c r="W248">
        <v>163</v>
      </c>
      <c r="X248">
        <f t="shared" si="28"/>
        <v>433</v>
      </c>
      <c r="Y248">
        <f t="shared" si="29"/>
        <v>27.0625</v>
      </c>
      <c r="AA248">
        <v>16</v>
      </c>
      <c r="AB248">
        <v>612</v>
      </c>
      <c r="AC248">
        <v>0</v>
      </c>
      <c r="AD248">
        <v>54</v>
      </c>
      <c r="AE248">
        <f t="shared" si="30"/>
        <v>666</v>
      </c>
      <c r="AF248">
        <f t="shared" si="31"/>
        <v>41.625</v>
      </c>
    </row>
    <row r="249" spans="1:32" x14ac:dyDescent="0.25">
      <c r="A249" t="s">
        <v>194</v>
      </c>
      <c r="B249" t="s">
        <v>49</v>
      </c>
      <c r="C249" s="5">
        <v>-3.7462086977811069</v>
      </c>
      <c r="D249" s="5">
        <v>-0.62436811629685118</v>
      </c>
      <c r="F249">
        <v>4</v>
      </c>
      <c r="G249">
        <v>226</v>
      </c>
      <c r="H249">
        <v>0</v>
      </c>
      <c r="I249">
        <v>6</v>
      </c>
      <c r="J249">
        <f t="shared" si="24"/>
        <v>232</v>
      </c>
      <c r="K249">
        <f t="shared" si="25"/>
        <v>58</v>
      </c>
      <c r="M249">
        <v>5</v>
      </c>
      <c r="N249">
        <v>24</v>
      </c>
      <c r="O249">
        <v>0</v>
      </c>
      <c r="P249">
        <v>8</v>
      </c>
      <c r="Q249">
        <f t="shared" si="26"/>
        <v>32</v>
      </c>
      <c r="R249">
        <f t="shared" si="27"/>
        <v>6.4</v>
      </c>
      <c r="T249">
        <v>16</v>
      </c>
      <c r="U249">
        <v>540</v>
      </c>
      <c r="V249">
        <v>1</v>
      </c>
      <c r="W249">
        <v>71</v>
      </c>
      <c r="X249">
        <f t="shared" si="28"/>
        <v>612</v>
      </c>
      <c r="Y249">
        <f t="shared" si="29"/>
        <v>38.25</v>
      </c>
      <c r="AA249">
        <v>16</v>
      </c>
      <c r="AB249">
        <v>53</v>
      </c>
      <c r="AC249">
        <v>0</v>
      </c>
      <c r="AD249">
        <v>116</v>
      </c>
      <c r="AE249">
        <f t="shared" si="30"/>
        <v>169</v>
      </c>
      <c r="AF249">
        <f t="shared" si="31"/>
        <v>10.5625</v>
      </c>
    </row>
    <row r="250" spans="1:32" x14ac:dyDescent="0.25">
      <c r="A250" t="s">
        <v>213</v>
      </c>
      <c r="B250" t="s">
        <v>112</v>
      </c>
      <c r="C250" s="5">
        <v>0.48020445448373383</v>
      </c>
      <c r="D250" s="5">
        <v>9.6040890896746764E-2</v>
      </c>
      <c r="F250">
        <v>16</v>
      </c>
      <c r="G250">
        <v>466</v>
      </c>
      <c r="H250">
        <v>0</v>
      </c>
      <c r="I250">
        <v>209</v>
      </c>
      <c r="J250">
        <f t="shared" si="24"/>
        <v>675</v>
      </c>
      <c r="K250">
        <f t="shared" si="25"/>
        <v>42.1875</v>
      </c>
      <c r="M250">
        <v>15</v>
      </c>
      <c r="N250">
        <v>375</v>
      </c>
      <c r="O250">
        <v>0</v>
      </c>
      <c r="P250">
        <v>155</v>
      </c>
      <c r="Q250">
        <f t="shared" si="26"/>
        <v>530</v>
      </c>
      <c r="R250">
        <f t="shared" si="27"/>
        <v>35.333333333333336</v>
      </c>
      <c r="T250">
        <v>16</v>
      </c>
      <c r="U250">
        <v>220</v>
      </c>
      <c r="V250">
        <v>0</v>
      </c>
      <c r="W250">
        <v>215</v>
      </c>
      <c r="X250">
        <f t="shared" si="28"/>
        <v>435</v>
      </c>
      <c r="Y250">
        <f t="shared" si="29"/>
        <v>27.1875</v>
      </c>
      <c r="AA250">
        <v>13</v>
      </c>
      <c r="AB250">
        <v>106</v>
      </c>
      <c r="AC250">
        <v>0</v>
      </c>
      <c r="AD250">
        <v>208</v>
      </c>
      <c r="AE250">
        <f t="shared" si="30"/>
        <v>314</v>
      </c>
      <c r="AF250">
        <f t="shared" si="31"/>
        <v>24.153846153846153</v>
      </c>
    </row>
    <row r="251" spans="1:32" x14ac:dyDescent="0.25">
      <c r="A251" t="s">
        <v>372</v>
      </c>
      <c r="B251" t="s">
        <v>23</v>
      </c>
      <c r="C251" s="5">
        <v>6.4340029636708813</v>
      </c>
      <c r="D251" s="5">
        <v>1.0723338272784801</v>
      </c>
      <c r="F251">
        <v>9</v>
      </c>
      <c r="G251">
        <v>0</v>
      </c>
      <c r="H251">
        <v>258</v>
      </c>
      <c r="I251">
        <v>58</v>
      </c>
      <c r="J251">
        <f t="shared" si="24"/>
        <v>316</v>
      </c>
      <c r="K251">
        <f t="shared" si="25"/>
        <v>35.111111111111114</v>
      </c>
      <c r="M251">
        <v>12</v>
      </c>
      <c r="N251">
        <v>0</v>
      </c>
      <c r="O251">
        <v>667</v>
      </c>
      <c r="P251">
        <v>57</v>
      </c>
      <c r="Q251">
        <f t="shared" si="26"/>
        <v>724</v>
      </c>
      <c r="R251">
        <f t="shared" si="27"/>
        <v>60.333333333333336</v>
      </c>
      <c r="T251">
        <v>13</v>
      </c>
      <c r="U251">
        <v>0</v>
      </c>
      <c r="V251">
        <v>771</v>
      </c>
      <c r="W251">
        <v>87</v>
      </c>
      <c r="X251">
        <f t="shared" si="28"/>
        <v>858</v>
      </c>
      <c r="Y251">
        <f t="shared" si="29"/>
        <v>66</v>
      </c>
      <c r="AA251">
        <v>12</v>
      </c>
      <c r="AB251">
        <v>0</v>
      </c>
      <c r="AC251">
        <v>671</v>
      </c>
      <c r="AD251">
        <v>36</v>
      </c>
      <c r="AE251">
        <f t="shared" si="30"/>
        <v>707</v>
      </c>
      <c r="AF251">
        <f t="shared" si="31"/>
        <v>58.916666666666664</v>
      </c>
    </row>
    <row r="252" spans="1:32" x14ac:dyDescent="0.25">
      <c r="A252" t="s">
        <v>421</v>
      </c>
      <c r="B252" t="s">
        <v>2</v>
      </c>
      <c r="C252" s="5">
        <v>2.8777490659159755</v>
      </c>
      <c r="D252" s="5">
        <v>0.47962484431932922</v>
      </c>
      <c r="F252">
        <v>16</v>
      </c>
      <c r="G252">
        <v>1026</v>
      </c>
      <c r="H252">
        <v>0</v>
      </c>
      <c r="I252">
        <v>2</v>
      </c>
      <c r="J252">
        <f t="shared" si="24"/>
        <v>1028</v>
      </c>
      <c r="K252">
        <f t="shared" si="25"/>
        <v>64.25</v>
      </c>
      <c r="M252">
        <v>13</v>
      </c>
      <c r="N252">
        <v>715</v>
      </c>
      <c r="O252">
        <v>3</v>
      </c>
      <c r="P252">
        <v>1</v>
      </c>
      <c r="Q252">
        <f t="shared" si="26"/>
        <v>719</v>
      </c>
      <c r="R252">
        <f t="shared" si="27"/>
        <v>55.307692307692307</v>
      </c>
      <c r="T252">
        <v>8</v>
      </c>
      <c r="U252">
        <v>381</v>
      </c>
      <c r="V252">
        <v>0</v>
      </c>
      <c r="W252">
        <v>0</v>
      </c>
      <c r="X252">
        <f t="shared" si="28"/>
        <v>381</v>
      </c>
      <c r="Y252">
        <f t="shared" si="29"/>
        <v>47.625</v>
      </c>
      <c r="AA252">
        <v>15</v>
      </c>
      <c r="AB252">
        <v>774</v>
      </c>
      <c r="AC252">
        <v>0</v>
      </c>
      <c r="AD252">
        <v>1</v>
      </c>
      <c r="AE252">
        <f t="shared" si="30"/>
        <v>775</v>
      </c>
      <c r="AF252">
        <f t="shared" si="31"/>
        <v>51.666666666666664</v>
      </c>
    </row>
    <row r="253" spans="1:32" x14ac:dyDescent="0.25">
      <c r="A253" t="s">
        <v>115</v>
      </c>
      <c r="B253" t="s">
        <v>98</v>
      </c>
      <c r="C253" s="5">
        <v>-0.22638949937149341</v>
      </c>
      <c r="D253" s="5">
        <v>-3.7731583228582236E-2</v>
      </c>
      <c r="F253">
        <v>8</v>
      </c>
      <c r="G253">
        <v>0</v>
      </c>
      <c r="H253">
        <v>16</v>
      </c>
      <c r="I253">
        <v>89</v>
      </c>
      <c r="J253">
        <f t="shared" si="24"/>
        <v>105</v>
      </c>
      <c r="K253">
        <f t="shared" si="25"/>
        <v>13.125</v>
      </c>
      <c r="M253">
        <v>13</v>
      </c>
      <c r="N253">
        <v>0</v>
      </c>
      <c r="O253">
        <v>129</v>
      </c>
      <c r="P253">
        <v>209</v>
      </c>
      <c r="Q253">
        <f t="shared" si="26"/>
        <v>338</v>
      </c>
      <c r="R253">
        <f t="shared" si="27"/>
        <v>26</v>
      </c>
      <c r="X253">
        <f t="shared" si="28"/>
        <v>0</v>
      </c>
      <c r="Y253" t="str">
        <f t="shared" si="29"/>
        <v/>
      </c>
      <c r="AE253">
        <f t="shared" si="30"/>
        <v>0</v>
      </c>
      <c r="AF253" t="str">
        <f t="shared" si="31"/>
        <v/>
      </c>
    </row>
    <row r="254" spans="1:32" x14ac:dyDescent="0.25">
      <c r="A254" t="s">
        <v>209</v>
      </c>
      <c r="B254" t="s">
        <v>45</v>
      </c>
      <c r="C254" s="5">
        <v>-9.1465878083118763</v>
      </c>
      <c r="D254" s="5">
        <v>-1.8293175616623754</v>
      </c>
      <c r="F254">
        <v>16</v>
      </c>
      <c r="G254">
        <v>1061</v>
      </c>
      <c r="H254">
        <v>0</v>
      </c>
      <c r="I254">
        <v>70</v>
      </c>
      <c r="J254">
        <f t="shared" si="24"/>
        <v>1131</v>
      </c>
      <c r="K254">
        <f t="shared" si="25"/>
        <v>70.6875</v>
      </c>
      <c r="M254">
        <v>10</v>
      </c>
      <c r="N254">
        <v>592</v>
      </c>
      <c r="O254">
        <v>0</v>
      </c>
      <c r="P254">
        <v>39</v>
      </c>
      <c r="Q254">
        <f t="shared" si="26"/>
        <v>631</v>
      </c>
      <c r="R254">
        <f t="shared" si="27"/>
        <v>63.1</v>
      </c>
      <c r="T254">
        <v>1</v>
      </c>
      <c r="U254">
        <v>34</v>
      </c>
      <c r="V254">
        <v>0</v>
      </c>
      <c r="W254">
        <v>4</v>
      </c>
      <c r="X254">
        <f t="shared" si="28"/>
        <v>38</v>
      </c>
      <c r="Y254">
        <f t="shared" si="29"/>
        <v>38</v>
      </c>
      <c r="AA254">
        <v>7</v>
      </c>
      <c r="AB254">
        <v>44</v>
      </c>
      <c r="AC254">
        <v>0</v>
      </c>
      <c r="AD254">
        <v>25</v>
      </c>
      <c r="AE254">
        <f t="shared" si="30"/>
        <v>69</v>
      </c>
      <c r="AF254">
        <f t="shared" si="31"/>
        <v>9.8571428571428577</v>
      </c>
    </row>
    <row r="255" spans="1:32" x14ac:dyDescent="0.25">
      <c r="A255" t="s">
        <v>386</v>
      </c>
      <c r="B255" t="s">
        <v>70</v>
      </c>
      <c r="C255" s="5">
        <v>-2.8632802814019849</v>
      </c>
      <c r="D255" s="5">
        <v>-0.71582007035049622</v>
      </c>
      <c r="F255">
        <v>16</v>
      </c>
      <c r="G255">
        <v>0</v>
      </c>
      <c r="H255">
        <v>404</v>
      </c>
      <c r="I255">
        <v>14</v>
      </c>
      <c r="J255">
        <f t="shared" si="24"/>
        <v>418</v>
      </c>
      <c r="K255">
        <f t="shared" si="25"/>
        <v>26.125</v>
      </c>
      <c r="M255">
        <v>5</v>
      </c>
      <c r="N255">
        <v>0</v>
      </c>
      <c r="O255">
        <v>65</v>
      </c>
      <c r="P255">
        <v>2</v>
      </c>
      <c r="Q255">
        <f t="shared" si="26"/>
        <v>67</v>
      </c>
      <c r="R255">
        <f t="shared" si="27"/>
        <v>13.4</v>
      </c>
      <c r="T255">
        <v>16</v>
      </c>
      <c r="U255">
        <v>0</v>
      </c>
      <c r="V255">
        <v>551</v>
      </c>
      <c r="W255">
        <v>117</v>
      </c>
      <c r="X255">
        <f t="shared" si="28"/>
        <v>668</v>
      </c>
      <c r="Y255">
        <f t="shared" si="29"/>
        <v>41.75</v>
      </c>
      <c r="AA255">
        <v>15</v>
      </c>
      <c r="AB255">
        <v>0</v>
      </c>
      <c r="AC255">
        <v>384</v>
      </c>
      <c r="AD255">
        <v>147</v>
      </c>
      <c r="AE255">
        <f t="shared" si="30"/>
        <v>531</v>
      </c>
      <c r="AF255">
        <f t="shared" si="31"/>
        <v>35.4</v>
      </c>
    </row>
    <row r="256" spans="1:32" x14ac:dyDescent="0.25">
      <c r="A256" t="s">
        <v>153</v>
      </c>
      <c r="B256" t="s">
        <v>2</v>
      </c>
      <c r="C256" s="5">
        <v>2.1655992619701592</v>
      </c>
      <c r="D256" s="5">
        <v>0.36093321032835984</v>
      </c>
      <c r="J256">
        <f t="shared" si="24"/>
        <v>0</v>
      </c>
      <c r="K256" t="str">
        <f t="shared" si="25"/>
        <v/>
      </c>
      <c r="Q256">
        <f t="shared" si="26"/>
        <v>0</v>
      </c>
      <c r="R256" t="str">
        <f t="shared" si="27"/>
        <v/>
      </c>
      <c r="X256">
        <f t="shared" si="28"/>
        <v>0</v>
      </c>
      <c r="Y256" t="str">
        <f t="shared" si="29"/>
        <v/>
      </c>
      <c r="AE256">
        <f t="shared" si="30"/>
        <v>0</v>
      </c>
      <c r="AF256" t="str">
        <f t="shared" si="31"/>
        <v/>
      </c>
    </row>
    <row r="257" spans="1:32" x14ac:dyDescent="0.25">
      <c r="A257" t="s">
        <v>345</v>
      </c>
      <c r="B257" t="s">
        <v>16</v>
      </c>
      <c r="C257" s="5">
        <v>1.7181799445727073</v>
      </c>
      <c r="D257" s="5">
        <v>0.42954498614317682</v>
      </c>
      <c r="F257">
        <v>15</v>
      </c>
      <c r="G257">
        <v>55</v>
      </c>
      <c r="H257">
        <v>0</v>
      </c>
      <c r="I257">
        <v>182</v>
      </c>
      <c r="J257">
        <f t="shared" si="24"/>
        <v>237</v>
      </c>
      <c r="K257">
        <f t="shared" si="25"/>
        <v>15.8</v>
      </c>
      <c r="Q257">
        <f t="shared" si="26"/>
        <v>0</v>
      </c>
      <c r="R257" t="str">
        <f t="shared" si="27"/>
        <v/>
      </c>
      <c r="X257">
        <f t="shared" si="28"/>
        <v>0</v>
      </c>
      <c r="Y257" t="str">
        <f t="shared" si="29"/>
        <v/>
      </c>
      <c r="AE257">
        <f t="shared" si="30"/>
        <v>0</v>
      </c>
      <c r="AF257" t="str">
        <f t="shared" si="31"/>
        <v/>
      </c>
    </row>
    <row r="258" spans="1:32" x14ac:dyDescent="0.25">
      <c r="A258" t="s">
        <v>236</v>
      </c>
      <c r="B258" t="s">
        <v>10</v>
      </c>
      <c r="C258" s="5">
        <v>3.0230606744875037</v>
      </c>
      <c r="D258" s="5">
        <v>0.60461213489750076</v>
      </c>
      <c r="F258">
        <v>4</v>
      </c>
      <c r="G258">
        <v>0</v>
      </c>
      <c r="H258">
        <v>8</v>
      </c>
      <c r="I258">
        <v>30</v>
      </c>
      <c r="J258">
        <f t="shared" si="24"/>
        <v>38</v>
      </c>
      <c r="K258">
        <f t="shared" si="25"/>
        <v>9.5</v>
      </c>
      <c r="Q258">
        <f t="shared" si="26"/>
        <v>0</v>
      </c>
      <c r="R258" t="str">
        <f t="shared" si="27"/>
        <v/>
      </c>
      <c r="X258">
        <f t="shared" si="28"/>
        <v>0</v>
      </c>
      <c r="Y258" t="str">
        <f t="shared" si="29"/>
        <v/>
      </c>
      <c r="AA258">
        <v>1</v>
      </c>
      <c r="AB258">
        <v>0</v>
      </c>
      <c r="AC258">
        <v>0</v>
      </c>
      <c r="AD258">
        <v>24</v>
      </c>
      <c r="AE258">
        <f t="shared" si="30"/>
        <v>24</v>
      </c>
      <c r="AF258">
        <f t="shared" si="31"/>
        <v>24</v>
      </c>
    </row>
    <row r="259" spans="1:32" x14ac:dyDescent="0.25">
      <c r="A259" t="s">
        <v>315</v>
      </c>
      <c r="B259" t="s">
        <v>55</v>
      </c>
      <c r="C259" s="5">
        <v>-1.2735206205387386</v>
      </c>
      <c r="D259" s="5">
        <v>-0.25470412410774773</v>
      </c>
      <c r="J259">
        <f t="shared" si="24"/>
        <v>0</v>
      </c>
      <c r="K259" t="str">
        <f t="shared" si="25"/>
        <v/>
      </c>
      <c r="Q259">
        <f t="shared" si="26"/>
        <v>0</v>
      </c>
      <c r="R259" t="str">
        <f t="shared" si="27"/>
        <v/>
      </c>
      <c r="X259">
        <f t="shared" si="28"/>
        <v>0</v>
      </c>
      <c r="Y259" t="str">
        <f t="shared" si="29"/>
        <v/>
      </c>
      <c r="AE259">
        <f t="shared" si="30"/>
        <v>0</v>
      </c>
      <c r="AF259" t="str">
        <f t="shared" si="31"/>
        <v/>
      </c>
    </row>
    <row r="260" spans="1:32" x14ac:dyDescent="0.25">
      <c r="A260" t="s">
        <v>404</v>
      </c>
      <c r="B260" t="s">
        <v>70</v>
      </c>
      <c r="C260" s="5">
        <v>1.0408162643014234</v>
      </c>
      <c r="D260" s="5">
        <v>0.52040813215071169</v>
      </c>
      <c r="F260">
        <v>16</v>
      </c>
      <c r="G260">
        <v>0</v>
      </c>
      <c r="H260">
        <v>397</v>
      </c>
      <c r="I260">
        <v>133</v>
      </c>
      <c r="J260">
        <f t="shared" ref="J260:J306" si="32">IFERROR(G260+H260+I260,"")</f>
        <v>530</v>
      </c>
      <c r="K260">
        <f t="shared" ref="K260:K306" si="33">IFERROR(J260/F260,"")</f>
        <v>33.125</v>
      </c>
      <c r="M260">
        <v>14</v>
      </c>
      <c r="N260">
        <v>0</v>
      </c>
      <c r="O260">
        <v>873</v>
      </c>
      <c r="P260">
        <v>118</v>
      </c>
      <c r="Q260">
        <f t="shared" ref="Q260:Q306" si="34">IFERROR(N260+O260+P260,"")</f>
        <v>991</v>
      </c>
      <c r="R260">
        <f t="shared" ref="R260:R306" si="35">IFERROR(Q260/M260,"")</f>
        <v>70.785714285714292</v>
      </c>
      <c r="T260">
        <v>14</v>
      </c>
      <c r="U260">
        <v>0</v>
      </c>
      <c r="V260">
        <v>764</v>
      </c>
      <c r="W260">
        <v>97</v>
      </c>
      <c r="X260">
        <f t="shared" ref="X260:X306" si="36">IFERROR(U260+V260+W260,"")</f>
        <v>861</v>
      </c>
      <c r="Y260">
        <f t="shared" ref="Y260:Y306" si="37">IFERROR(X260/T260,"")</f>
        <v>61.5</v>
      </c>
      <c r="AA260">
        <v>12</v>
      </c>
      <c r="AB260">
        <v>0</v>
      </c>
      <c r="AC260">
        <v>570</v>
      </c>
      <c r="AD260">
        <v>88</v>
      </c>
      <c r="AE260">
        <f t="shared" ref="AE260:AE306" si="38">IFERROR(AB260+AC260+AD260,"")</f>
        <v>658</v>
      </c>
      <c r="AF260">
        <f t="shared" ref="AF260:AF306" si="39">IFERROR(AE260/AA260,"")</f>
        <v>54.833333333333336</v>
      </c>
    </row>
    <row r="261" spans="1:32" x14ac:dyDescent="0.25">
      <c r="A261" t="s">
        <v>243</v>
      </c>
      <c r="B261" t="s">
        <v>16</v>
      </c>
      <c r="C261" s="5">
        <v>0.76622895612387021</v>
      </c>
      <c r="D261" s="5">
        <v>0.19155723903096755</v>
      </c>
      <c r="F261">
        <v>6</v>
      </c>
      <c r="G261">
        <v>63</v>
      </c>
      <c r="H261">
        <v>0</v>
      </c>
      <c r="I261">
        <v>1</v>
      </c>
      <c r="J261">
        <f t="shared" si="32"/>
        <v>64</v>
      </c>
      <c r="K261">
        <f t="shared" si="33"/>
        <v>10.666666666666666</v>
      </c>
      <c r="Q261">
        <f t="shared" si="34"/>
        <v>0</v>
      </c>
      <c r="R261" t="str">
        <f t="shared" si="35"/>
        <v/>
      </c>
      <c r="X261">
        <f t="shared" si="36"/>
        <v>0</v>
      </c>
      <c r="Y261" t="str">
        <f t="shared" si="37"/>
        <v/>
      </c>
      <c r="AE261">
        <f t="shared" si="38"/>
        <v>0</v>
      </c>
      <c r="AF261" t="str">
        <f t="shared" si="39"/>
        <v/>
      </c>
    </row>
    <row r="262" spans="1:32" x14ac:dyDescent="0.25">
      <c r="A262" t="s">
        <v>59</v>
      </c>
      <c r="B262" t="s">
        <v>55</v>
      </c>
      <c r="C262" s="5">
        <v>-1.547343381343443</v>
      </c>
      <c r="D262" s="5">
        <v>-0.30946867626868857</v>
      </c>
      <c r="J262">
        <f t="shared" si="32"/>
        <v>0</v>
      </c>
      <c r="K262" t="str">
        <f t="shared" si="33"/>
        <v/>
      </c>
      <c r="Q262">
        <f t="shared" si="34"/>
        <v>0</v>
      </c>
      <c r="R262" t="str">
        <f t="shared" si="35"/>
        <v/>
      </c>
      <c r="X262">
        <f t="shared" si="36"/>
        <v>0</v>
      </c>
      <c r="Y262" t="str">
        <f t="shared" si="37"/>
        <v/>
      </c>
      <c r="AE262">
        <f t="shared" si="38"/>
        <v>0</v>
      </c>
      <c r="AF262" t="str">
        <f t="shared" si="39"/>
        <v/>
      </c>
    </row>
    <row r="263" spans="1:32" x14ac:dyDescent="0.25">
      <c r="A263" t="s">
        <v>202</v>
      </c>
      <c r="B263" t="s">
        <v>98</v>
      </c>
      <c r="C263" s="5">
        <v>-0.42780757498121758</v>
      </c>
      <c r="D263" s="5">
        <v>-0.21390378749060879</v>
      </c>
      <c r="J263">
        <f t="shared" si="32"/>
        <v>0</v>
      </c>
      <c r="K263" t="str">
        <f t="shared" si="33"/>
        <v/>
      </c>
      <c r="M263">
        <v>14</v>
      </c>
      <c r="N263">
        <v>0</v>
      </c>
      <c r="O263">
        <v>326</v>
      </c>
      <c r="P263">
        <v>98</v>
      </c>
      <c r="Q263">
        <f t="shared" si="34"/>
        <v>424</v>
      </c>
      <c r="R263">
        <f t="shared" si="35"/>
        <v>30.285714285714285</v>
      </c>
      <c r="T263">
        <v>1</v>
      </c>
      <c r="U263">
        <v>0</v>
      </c>
      <c r="V263">
        <v>20</v>
      </c>
      <c r="W263">
        <v>5</v>
      </c>
      <c r="X263">
        <f t="shared" si="36"/>
        <v>25</v>
      </c>
      <c r="Y263">
        <f t="shared" si="37"/>
        <v>25</v>
      </c>
      <c r="AE263">
        <f t="shared" si="38"/>
        <v>0</v>
      </c>
      <c r="AF263" t="str">
        <f t="shared" si="39"/>
        <v/>
      </c>
    </row>
    <row r="264" spans="1:32" x14ac:dyDescent="0.25">
      <c r="A264" t="s">
        <v>271</v>
      </c>
      <c r="B264" t="s">
        <v>45</v>
      </c>
      <c r="C264" s="5">
        <v>-0.23262536266500045</v>
      </c>
      <c r="D264" s="5">
        <v>-3.8770893777500072E-2</v>
      </c>
      <c r="F264">
        <v>11</v>
      </c>
      <c r="G264">
        <v>354</v>
      </c>
      <c r="H264">
        <v>0</v>
      </c>
      <c r="I264">
        <v>35</v>
      </c>
      <c r="J264">
        <f t="shared" si="32"/>
        <v>389</v>
      </c>
      <c r="K264">
        <f t="shared" si="33"/>
        <v>35.363636363636367</v>
      </c>
      <c r="M264">
        <v>15</v>
      </c>
      <c r="N264">
        <v>908</v>
      </c>
      <c r="O264">
        <v>0</v>
      </c>
      <c r="P264">
        <v>13</v>
      </c>
      <c r="Q264">
        <f t="shared" si="34"/>
        <v>921</v>
      </c>
      <c r="R264">
        <f t="shared" si="35"/>
        <v>61.4</v>
      </c>
      <c r="T264">
        <v>16</v>
      </c>
      <c r="U264">
        <v>990</v>
      </c>
      <c r="V264">
        <v>0</v>
      </c>
      <c r="W264">
        <v>49</v>
      </c>
      <c r="X264">
        <f t="shared" si="36"/>
        <v>1039</v>
      </c>
      <c r="Y264">
        <f t="shared" si="37"/>
        <v>64.9375</v>
      </c>
      <c r="AA264">
        <v>16</v>
      </c>
      <c r="AB264">
        <v>935</v>
      </c>
      <c r="AC264">
        <v>0</v>
      </c>
      <c r="AD264">
        <v>71</v>
      </c>
      <c r="AE264">
        <f t="shared" si="38"/>
        <v>1006</v>
      </c>
      <c r="AF264">
        <f t="shared" si="39"/>
        <v>62.875</v>
      </c>
    </row>
    <row r="265" spans="1:32" x14ac:dyDescent="0.25">
      <c r="A265" t="s">
        <v>64</v>
      </c>
      <c r="B265" t="s">
        <v>55</v>
      </c>
      <c r="C265" s="5">
        <v>5.575501032064778E-3</v>
      </c>
      <c r="D265" s="5">
        <v>1.3938752580161945E-3</v>
      </c>
      <c r="F265">
        <v>13</v>
      </c>
      <c r="G265">
        <v>794</v>
      </c>
      <c r="H265">
        <v>0</v>
      </c>
      <c r="I265">
        <v>0</v>
      </c>
      <c r="J265">
        <f t="shared" si="32"/>
        <v>794</v>
      </c>
      <c r="K265">
        <f t="shared" si="33"/>
        <v>61.07692307692308</v>
      </c>
      <c r="M265">
        <v>16</v>
      </c>
      <c r="N265">
        <v>992</v>
      </c>
      <c r="O265">
        <v>0</v>
      </c>
      <c r="P265">
        <v>0</v>
      </c>
      <c r="Q265">
        <f t="shared" si="34"/>
        <v>992</v>
      </c>
      <c r="R265">
        <f t="shared" si="35"/>
        <v>62</v>
      </c>
      <c r="X265">
        <f t="shared" si="36"/>
        <v>0</v>
      </c>
      <c r="Y265" t="str">
        <f t="shared" si="37"/>
        <v/>
      </c>
      <c r="AA265">
        <v>1</v>
      </c>
      <c r="AB265">
        <v>9</v>
      </c>
      <c r="AC265">
        <v>0</v>
      </c>
      <c r="AD265">
        <v>0</v>
      </c>
      <c r="AE265">
        <f t="shared" si="38"/>
        <v>9</v>
      </c>
      <c r="AF265">
        <f t="shared" si="39"/>
        <v>9</v>
      </c>
    </row>
    <row r="266" spans="1:32" x14ac:dyDescent="0.25">
      <c r="A266" t="s">
        <v>381</v>
      </c>
      <c r="B266" t="s">
        <v>23</v>
      </c>
      <c r="C266" s="5">
        <v>0.88639900603658961</v>
      </c>
      <c r="D266" s="5">
        <v>0.29546633534552985</v>
      </c>
      <c r="F266">
        <v>16</v>
      </c>
      <c r="G266">
        <v>0</v>
      </c>
      <c r="H266">
        <v>708</v>
      </c>
      <c r="I266">
        <v>171</v>
      </c>
      <c r="J266">
        <f t="shared" si="32"/>
        <v>879</v>
      </c>
      <c r="K266">
        <f t="shared" si="33"/>
        <v>54.9375</v>
      </c>
      <c r="M266">
        <v>14</v>
      </c>
      <c r="N266">
        <v>0</v>
      </c>
      <c r="O266">
        <v>997</v>
      </c>
      <c r="P266">
        <v>61</v>
      </c>
      <c r="Q266">
        <f t="shared" si="34"/>
        <v>1058</v>
      </c>
      <c r="R266">
        <f t="shared" si="35"/>
        <v>75.571428571428569</v>
      </c>
      <c r="T266">
        <v>16</v>
      </c>
      <c r="U266">
        <v>0</v>
      </c>
      <c r="V266">
        <v>1048</v>
      </c>
      <c r="W266">
        <v>78</v>
      </c>
      <c r="X266">
        <f t="shared" si="36"/>
        <v>1126</v>
      </c>
      <c r="Y266">
        <f t="shared" si="37"/>
        <v>70.375</v>
      </c>
      <c r="AA266">
        <v>14</v>
      </c>
      <c r="AB266">
        <v>0</v>
      </c>
      <c r="AC266">
        <v>846</v>
      </c>
      <c r="AD266">
        <v>66</v>
      </c>
      <c r="AE266">
        <f t="shared" si="38"/>
        <v>912</v>
      </c>
      <c r="AF266">
        <f t="shared" si="39"/>
        <v>65.142857142857139</v>
      </c>
    </row>
    <row r="267" spans="1:32" x14ac:dyDescent="0.25">
      <c r="A267" t="s">
        <v>328</v>
      </c>
      <c r="B267" t="s">
        <v>70</v>
      </c>
      <c r="C267" s="5">
        <v>-2.1528586278924093</v>
      </c>
      <c r="D267" s="5">
        <v>-0.35880977131540154</v>
      </c>
      <c r="F267">
        <v>16</v>
      </c>
      <c r="G267">
        <v>0</v>
      </c>
      <c r="H267">
        <v>278</v>
      </c>
      <c r="I267">
        <v>82</v>
      </c>
      <c r="J267">
        <f t="shared" si="32"/>
        <v>360</v>
      </c>
      <c r="K267">
        <f t="shared" si="33"/>
        <v>22.5</v>
      </c>
      <c r="Q267">
        <f t="shared" si="34"/>
        <v>0</v>
      </c>
      <c r="R267" t="str">
        <f t="shared" si="35"/>
        <v/>
      </c>
      <c r="T267">
        <v>13</v>
      </c>
      <c r="U267">
        <v>0</v>
      </c>
      <c r="V267">
        <v>378</v>
      </c>
      <c r="W267">
        <v>116</v>
      </c>
      <c r="X267">
        <f t="shared" si="36"/>
        <v>494</v>
      </c>
      <c r="Y267">
        <f t="shared" si="37"/>
        <v>38</v>
      </c>
      <c r="AA267">
        <v>15</v>
      </c>
      <c r="AB267">
        <v>0</v>
      </c>
      <c r="AC267">
        <v>270</v>
      </c>
      <c r="AD267">
        <v>140</v>
      </c>
      <c r="AE267">
        <f t="shared" si="38"/>
        <v>410</v>
      </c>
      <c r="AF267">
        <f t="shared" si="39"/>
        <v>27.333333333333332</v>
      </c>
    </row>
    <row r="268" spans="1:32" x14ac:dyDescent="0.25">
      <c r="A268" t="s">
        <v>309</v>
      </c>
      <c r="B268" t="s">
        <v>10</v>
      </c>
      <c r="C268" s="5">
        <v>4.1206890573521537</v>
      </c>
      <c r="D268" s="5">
        <v>0.82413781147043075</v>
      </c>
      <c r="J268">
        <f t="shared" si="32"/>
        <v>0</v>
      </c>
      <c r="K268" t="str">
        <f t="shared" si="33"/>
        <v/>
      </c>
      <c r="M268">
        <v>8</v>
      </c>
      <c r="N268">
        <v>0</v>
      </c>
      <c r="O268">
        <v>131</v>
      </c>
      <c r="P268">
        <v>57</v>
      </c>
      <c r="Q268">
        <f t="shared" si="34"/>
        <v>188</v>
      </c>
      <c r="R268">
        <f t="shared" si="35"/>
        <v>23.5</v>
      </c>
      <c r="T268">
        <v>7</v>
      </c>
      <c r="U268">
        <v>0</v>
      </c>
      <c r="V268">
        <v>240</v>
      </c>
      <c r="W268">
        <v>13</v>
      </c>
      <c r="X268">
        <f t="shared" si="36"/>
        <v>253</v>
      </c>
      <c r="Y268">
        <f t="shared" si="37"/>
        <v>36.142857142857146</v>
      </c>
      <c r="AA268">
        <v>15</v>
      </c>
      <c r="AB268">
        <v>0</v>
      </c>
      <c r="AC268">
        <v>705</v>
      </c>
      <c r="AD268">
        <v>16</v>
      </c>
      <c r="AE268">
        <f t="shared" si="38"/>
        <v>721</v>
      </c>
      <c r="AF268">
        <f t="shared" si="39"/>
        <v>48.06666666666667</v>
      </c>
    </row>
    <row r="269" spans="1:32" x14ac:dyDescent="0.25">
      <c r="A269" t="s">
        <v>425</v>
      </c>
      <c r="B269" t="s">
        <v>16</v>
      </c>
      <c r="C269" s="5">
        <v>0.90292673088173037</v>
      </c>
      <c r="D269" s="5">
        <v>0.22573168272043259</v>
      </c>
      <c r="F269">
        <v>14</v>
      </c>
      <c r="G269">
        <v>402</v>
      </c>
      <c r="H269">
        <v>0</v>
      </c>
      <c r="I269">
        <v>0</v>
      </c>
      <c r="J269">
        <f t="shared" si="32"/>
        <v>402</v>
      </c>
      <c r="K269">
        <f t="shared" si="33"/>
        <v>28.714285714285715</v>
      </c>
      <c r="M269">
        <v>8</v>
      </c>
      <c r="N269">
        <v>123</v>
      </c>
      <c r="O269">
        <v>0</v>
      </c>
      <c r="P269">
        <v>8</v>
      </c>
      <c r="Q269">
        <f t="shared" si="34"/>
        <v>131</v>
      </c>
      <c r="R269">
        <f t="shared" si="35"/>
        <v>16.375</v>
      </c>
      <c r="T269">
        <v>16</v>
      </c>
      <c r="U269">
        <v>442</v>
      </c>
      <c r="V269">
        <v>0</v>
      </c>
      <c r="W269">
        <v>1</v>
      </c>
      <c r="X269">
        <f t="shared" si="36"/>
        <v>443</v>
      </c>
      <c r="Y269">
        <f t="shared" si="37"/>
        <v>27.6875</v>
      </c>
      <c r="AA269">
        <v>5</v>
      </c>
      <c r="AB269">
        <v>66</v>
      </c>
      <c r="AC269">
        <v>0</v>
      </c>
      <c r="AD269">
        <v>0</v>
      </c>
      <c r="AE269">
        <f t="shared" si="38"/>
        <v>66</v>
      </c>
      <c r="AF269">
        <f t="shared" si="39"/>
        <v>13.2</v>
      </c>
    </row>
    <row r="270" spans="1:32" x14ac:dyDescent="0.25">
      <c r="A270" t="s">
        <v>71</v>
      </c>
      <c r="B270" t="s">
        <v>26</v>
      </c>
      <c r="C270" s="5">
        <v>1.0435043726135926</v>
      </c>
      <c r="D270" s="5">
        <v>0.20870087452271852</v>
      </c>
      <c r="F270">
        <v>11</v>
      </c>
      <c r="G270">
        <v>0</v>
      </c>
      <c r="H270">
        <v>234</v>
      </c>
      <c r="I270">
        <v>120</v>
      </c>
      <c r="J270">
        <f t="shared" si="32"/>
        <v>354</v>
      </c>
      <c r="K270">
        <f t="shared" si="33"/>
        <v>32.18181818181818</v>
      </c>
      <c r="M270">
        <v>12</v>
      </c>
      <c r="N270">
        <v>0</v>
      </c>
      <c r="O270">
        <v>65</v>
      </c>
      <c r="P270">
        <v>267</v>
      </c>
      <c r="Q270">
        <f t="shared" si="34"/>
        <v>332</v>
      </c>
      <c r="R270">
        <f t="shared" si="35"/>
        <v>27.666666666666668</v>
      </c>
      <c r="T270">
        <v>11</v>
      </c>
      <c r="U270">
        <v>0</v>
      </c>
      <c r="V270">
        <v>3</v>
      </c>
      <c r="W270">
        <v>165</v>
      </c>
      <c r="X270">
        <f t="shared" si="36"/>
        <v>168</v>
      </c>
      <c r="Y270">
        <f t="shared" si="37"/>
        <v>15.272727272727273</v>
      </c>
      <c r="AA270">
        <v>15</v>
      </c>
      <c r="AB270">
        <v>0</v>
      </c>
      <c r="AC270">
        <v>92</v>
      </c>
      <c r="AD270">
        <v>292</v>
      </c>
      <c r="AE270">
        <f t="shared" si="38"/>
        <v>384</v>
      </c>
      <c r="AF270">
        <f t="shared" si="39"/>
        <v>25.6</v>
      </c>
    </row>
    <row r="271" spans="1:32" x14ac:dyDescent="0.25">
      <c r="A271" t="s">
        <v>308</v>
      </c>
      <c r="B271" t="s">
        <v>98</v>
      </c>
      <c r="C271" s="5">
        <v>-2.1036450221994643</v>
      </c>
      <c r="D271" s="5">
        <v>-0.52591125554986606</v>
      </c>
      <c r="J271">
        <f t="shared" si="32"/>
        <v>0</v>
      </c>
      <c r="K271" t="str">
        <f t="shared" si="33"/>
        <v/>
      </c>
      <c r="Q271">
        <f t="shared" si="34"/>
        <v>0</v>
      </c>
      <c r="R271" t="str">
        <f t="shared" si="35"/>
        <v/>
      </c>
      <c r="X271">
        <f t="shared" si="36"/>
        <v>0</v>
      </c>
      <c r="Y271" t="str">
        <f t="shared" si="37"/>
        <v/>
      </c>
      <c r="AE271">
        <f t="shared" si="38"/>
        <v>0</v>
      </c>
      <c r="AF271" t="str">
        <f t="shared" si="39"/>
        <v/>
      </c>
    </row>
    <row r="272" spans="1:32" x14ac:dyDescent="0.25">
      <c r="A272" t="s">
        <v>346</v>
      </c>
      <c r="B272" t="s">
        <v>2</v>
      </c>
      <c r="C272" s="5">
        <v>7.194298977008371</v>
      </c>
      <c r="D272" s="5">
        <v>1.4388597954016742</v>
      </c>
      <c r="J272">
        <f t="shared" si="32"/>
        <v>0</v>
      </c>
      <c r="K272" t="str">
        <f t="shared" si="33"/>
        <v/>
      </c>
      <c r="Q272">
        <f t="shared" si="34"/>
        <v>0</v>
      </c>
      <c r="R272" t="str">
        <f t="shared" si="35"/>
        <v/>
      </c>
      <c r="X272">
        <f t="shared" si="36"/>
        <v>0</v>
      </c>
      <c r="Y272" t="str">
        <f t="shared" si="37"/>
        <v/>
      </c>
      <c r="AE272">
        <f t="shared" si="38"/>
        <v>0</v>
      </c>
      <c r="AF272" t="str">
        <f t="shared" si="39"/>
        <v/>
      </c>
    </row>
    <row r="273" spans="1:32" x14ac:dyDescent="0.25">
      <c r="A273" t="s">
        <v>113</v>
      </c>
      <c r="B273" t="s">
        <v>16</v>
      </c>
      <c r="C273" s="5">
        <v>3.5080504643139183</v>
      </c>
      <c r="D273" s="5">
        <v>0.70161009286278364</v>
      </c>
      <c r="J273">
        <f t="shared" si="32"/>
        <v>0</v>
      </c>
      <c r="K273" t="str">
        <f t="shared" si="33"/>
        <v/>
      </c>
      <c r="Q273">
        <f t="shared" si="34"/>
        <v>0</v>
      </c>
      <c r="R273" t="str">
        <f t="shared" si="35"/>
        <v/>
      </c>
      <c r="X273">
        <f t="shared" si="36"/>
        <v>0</v>
      </c>
      <c r="Y273" t="str">
        <f t="shared" si="37"/>
        <v/>
      </c>
      <c r="AE273">
        <f t="shared" si="38"/>
        <v>0</v>
      </c>
      <c r="AF273" t="str">
        <f t="shared" si="39"/>
        <v/>
      </c>
    </row>
    <row r="274" spans="1:32" x14ac:dyDescent="0.25">
      <c r="A274" t="s">
        <v>161</v>
      </c>
      <c r="B274" t="s">
        <v>16</v>
      </c>
      <c r="C274" s="5">
        <v>3.6752894762078381E-2</v>
      </c>
      <c r="D274" s="5">
        <v>7.3505789524156758E-3</v>
      </c>
      <c r="J274">
        <f t="shared" si="32"/>
        <v>0</v>
      </c>
      <c r="K274" t="str">
        <f t="shared" si="33"/>
        <v/>
      </c>
      <c r="Q274">
        <f t="shared" si="34"/>
        <v>0</v>
      </c>
      <c r="R274" t="str">
        <f t="shared" si="35"/>
        <v/>
      </c>
      <c r="X274">
        <f t="shared" si="36"/>
        <v>0</v>
      </c>
      <c r="Y274" t="str">
        <f t="shared" si="37"/>
        <v/>
      </c>
      <c r="AE274">
        <f t="shared" si="38"/>
        <v>0</v>
      </c>
      <c r="AF274" t="str">
        <f t="shared" si="39"/>
        <v/>
      </c>
    </row>
    <row r="275" spans="1:32" x14ac:dyDescent="0.25">
      <c r="A275" t="s">
        <v>239</v>
      </c>
      <c r="B275" t="s">
        <v>70</v>
      </c>
      <c r="C275" s="5">
        <v>-4.1120740699287781</v>
      </c>
      <c r="D275" s="5">
        <v>-0.82241481398575567</v>
      </c>
      <c r="F275">
        <v>12</v>
      </c>
      <c r="G275">
        <v>0</v>
      </c>
      <c r="H275">
        <v>304</v>
      </c>
      <c r="I275">
        <v>0</v>
      </c>
      <c r="J275">
        <f t="shared" si="32"/>
        <v>304</v>
      </c>
      <c r="K275">
        <f t="shared" si="33"/>
        <v>25.333333333333332</v>
      </c>
      <c r="M275">
        <v>15</v>
      </c>
      <c r="N275">
        <v>0</v>
      </c>
      <c r="O275">
        <v>531</v>
      </c>
      <c r="P275">
        <v>2</v>
      </c>
      <c r="Q275">
        <f t="shared" si="34"/>
        <v>533</v>
      </c>
      <c r="R275">
        <f t="shared" si="35"/>
        <v>35.533333333333331</v>
      </c>
      <c r="T275">
        <v>16</v>
      </c>
      <c r="U275">
        <v>0</v>
      </c>
      <c r="V275">
        <v>630</v>
      </c>
      <c r="W275">
        <v>0</v>
      </c>
      <c r="X275">
        <f t="shared" si="36"/>
        <v>630</v>
      </c>
      <c r="Y275">
        <f t="shared" si="37"/>
        <v>39.375</v>
      </c>
      <c r="AA275">
        <v>15</v>
      </c>
      <c r="AB275">
        <v>0</v>
      </c>
      <c r="AC275">
        <v>493</v>
      </c>
      <c r="AD275">
        <v>55</v>
      </c>
      <c r="AE275">
        <f t="shared" si="38"/>
        <v>548</v>
      </c>
      <c r="AF275">
        <f t="shared" si="39"/>
        <v>36.533333333333331</v>
      </c>
    </row>
    <row r="276" spans="1:32" x14ac:dyDescent="0.25">
      <c r="A276" t="s">
        <v>250</v>
      </c>
      <c r="B276" t="s">
        <v>2</v>
      </c>
      <c r="C276" s="5">
        <v>2.8189054786928858</v>
      </c>
      <c r="D276" s="5">
        <v>0.56378109573857715</v>
      </c>
      <c r="J276">
        <f t="shared" si="32"/>
        <v>0</v>
      </c>
      <c r="K276" t="str">
        <f t="shared" si="33"/>
        <v/>
      </c>
      <c r="Q276">
        <f t="shared" si="34"/>
        <v>0</v>
      </c>
      <c r="R276" t="str">
        <f t="shared" si="35"/>
        <v/>
      </c>
      <c r="X276">
        <f t="shared" si="36"/>
        <v>0</v>
      </c>
      <c r="Y276" t="str">
        <f t="shared" si="37"/>
        <v/>
      </c>
      <c r="AE276">
        <f t="shared" si="38"/>
        <v>0</v>
      </c>
      <c r="AF276" t="str">
        <f t="shared" si="39"/>
        <v/>
      </c>
    </row>
    <row r="277" spans="1:32" x14ac:dyDescent="0.25">
      <c r="A277" t="s">
        <v>418</v>
      </c>
      <c r="B277" t="s">
        <v>10</v>
      </c>
      <c r="C277" s="5">
        <v>-0.38293186291492987</v>
      </c>
      <c r="D277" s="5">
        <v>-0.19146593145746493</v>
      </c>
      <c r="J277">
        <f t="shared" si="32"/>
        <v>0</v>
      </c>
      <c r="K277" t="str">
        <f t="shared" si="33"/>
        <v/>
      </c>
      <c r="Q277">
        <f t="shared" si="34"/>
        <v>0</v>
      </c>
      <c r="R277" t="str">
        <f t="shared" si="35"/>
        <v/>
      </c>
      <c r="X277">
        <f t="shared" si="36"/>
        <v>0</v>
      </c>
      <c r="Y277" t="str">
        <f t="shared" si="37"/>
        <v/>
      </c>
      <c r="AE277">
        <f t="shared" si="38"/>
        <v>0</v>
      </c>
      <c r="AF277" t="str">
        <f t="shared" si="39"/>
        <v/>
      </c>
    </row>
    <row r="278" spans="1:32" x14ac:dyDescent="0.25">
      <c r="A278" t="s">
        <v>367</v>
      </c>
      <c r="B278" t="s">
        <v>55</v>
      </c>
      <c r="C278" s="5">
        <v>-3.313074368299326</v>
      </c>
      <c r="D278" s="5">
        <v>-0.66261487365986516</v>
      </c>
      <c r="F278">
        <v>2</v>
      </c>
      <c r="G278">
        <v>60</v>
      </c>
      <c r="H278">
        <v>0</v>
      </c>
      <c r="I278">
        <v>0</v>
      </c>
      <c r="J278">
        <f t="shared" si="32"/>
        <v>60</v>
      </c>
      <c r="K278">
        <f t="shared" si="33"/>
        <v>30</v>
      </c>
      <c r="Q278">
        <f t="shared" si="34"/>
        <v>0</v>
      </c>
      <c r="R278" t="str">
        <f t="shared" si="35"/>
        <v/>
      </c>
      <c r="T278">
        <v>3</v>
      </c>
      <c r="U278">
        <v>146</v>
      </c>
      <c r="V278">
        <v>0</v>
      </c>
      <c r="W278">
        <v>0</v>
      </c>
      <c r="X278">
        <f t="shared" si="36"/>
        <v>146</v>
      </c>
      <c r="Y278">
        <f t="shared" si="37"/>
        <v>48.666666666666664</v>
      </c>
      <c r="AA278">
        <v>8</v>
      </c>
      <c r="AB278">
        <v>420</v>
      </c>
      <c r="AC278">
        <v>0</v>
      </c>
      <c r="AD278">
        <v>0</v>
      </c>
      <c r="AE278">
        <f t="shared" si="38"/>
        <v>420</v>
      </c>
      <c r="AF278">
        <f t="shared" si="39"/>
        <v>52.5</v>
      </c>
    </row>
    <row r="279" spans="1:32" x14ac:dyDescent="0.25">
      <c r="A279" t="s">
        <v>407</v>
      </c>
      <c r="B279" t="s">
        <v>49</v>
      </c>
      <c r="C279" s="5">
        <v>-1.035691176528805</v>
      </c>
      <c r="D279" s="5">
        <v>-0.34523039217626833</v>
      </c>
      <c r="F279">
        <v>13</v>
      </c>
      <c r="G279">
        <v>660</v>
      </c>
      <c r="H279">
        <v>0</v>
      </c>
      <c r="I279">
        <v>29</v>
      </c>
      <c r="J279">
        <f t="shared" si="32"/>
        <v>689</v>
      </c>
      <c r="K279">
        <f t="shared" si="33"/>
        <v>53</v>
      </c>
      <c r="M279">
        <v>16</v>
      </c>
      <c r="N279">
        <v>1074</v>
      </c>
      <c r="O279">
        <v>0</v>
      </c>
      <c r="P279">
        <v>96</v>
      </c>
      <c r="Q279">
        <f t="shared" si="34"/>
        <v>1170</v>
      </c>
      <c r="R279">
        <f t="shared" si="35"/>
        <v>73.125</v>
      </c>
      <c r="T279">
        <v>16</v>
      </c>
      <c r="U279">
        <v>1099</v>
      </c>
      <c r="V279">
        <v>0</v>
      </c>
      <c r="W279">
        <v>72</v>
      </c>
      <c r="X279">
        <f t="shared" si="36"/>
        <v>1171</v>
      </c>
      <c r="Y279">
        <f t="shared" si="37"/>
        <v>73.1875</v>
      </c>
      <c r="AA279">
        <v>13</v>
      </c>
      <c r="AB279">
        <v>844</v>
      </c>
      <c r="AC279">
        <v>0</v>
      </c>
      <c r="AD279">
        <v>54</v>
      </c>
      <c r="AE279">
        <f t="shared" si="38"/>
        <v>898</v>
      </c>
      <c r="AF279">
        <f t="shared" si="39"/>
        <v>69.07692307692308</v>
      </c>
    </row>
    <row r="280" spans="1:32" x14ac:dyDescent="0.25">
      <c r="A280" t="s">
        <v>94</v>
      </c>
      <c r="B280" t="s">
        <v>10</v>
      </c>
      <c r="C280" s="5">
        <v>0.48332333759638996</v>
      </c>
      <c r="D280" s="5">
        <v>0.24166166879819498</v>
      </c>
      <c r="J280">
        <f t="shared" si="32"/>
        <v>0</v>
      </c>
      <c r="K280" t="str">
        <f t="shared" si="33"/>
        <v/>
      </c>
      <c r="Q280">
        <f t="shared" si="34"/>
        <v>0</v>
      </c>
      <c r="R280" t="str">
        <f t="shared" si="35"/>
        <v/>
      </c>
      <c r="X280">
        <f t="shared" si="36"/>
        <v>0</v>
      </c>
      <c r="Y280" t="str">
        <f t="shared" si="37"/>
        <v/>
      </c>
      <c r="AE280">
        <f t="shared" si="38"/>
        <v>0</v>
      </c>
      <c r="AF280" t="str">
        <f t="shared" si="39"/>
        <v/>
      </c>
    </row>
    <row r="281" spans="1:32" x14ac:dyDescent="0.25">
      <c r="A281" t="s">
        <v>393</v>
      </c>
      <c r="B281" t="s">
        <v>201</v>
      </c>
      <c r="C281" s="5">
        <v>-8.0501918458022246</v>
      </c>
      <c r="D281" s="5">
        <v>-1.3416986409670375</v>
      </c>
      <c r="F281">
        <v>16</v>
      </c>
      <c r="G281">
        <v>360</v>
      </c>
      <c r="H281">
        <v>0</v>
      </c>
      <c r="I281">
        <v>105</v>
      </c>
      <c r="J281">
        <f t="shared" si="32"/>
        <v>465</v>
      </c>
      <c r="K281">
        <f t="shared" si="33"/>
        <v>29.0625</v>
      </c>
      <c r="M281">
        <v>14</v>
      </c>
      <c r="N281">
        <v>949</v>
      </c>
      <c r="O281">
        <v>0</v>
      </c>
      <c r="P281">
        <v>53</v>
      </c>
      <c r="Q281">
        <f t="shared" si="34"/>
        <v>1002</v>
      </c>
      <c r="R281">
        <f t="shared" si="35"/>
        <v>71.571428571428569</v>
      </c>
      <c r="T281">
        <v>12</v>
      </c>
      <c r="U281">
        <v>766</v>
      </c>
      <c r="V281">
        <v>0</v>
      </c>
      <c r="W281">
        <v>49</v>
      </c>
      <c r="X281">
        <f t="shared" si="36"/>
        <v>815</v>
      </c>
      <c r="Y281">
        <f t="shared" si="37"/>
        <v>67.916666666666671</v>
      </c>
      <c r="AA281">
        <v>11</v>
      </c>
      <c r="AB281">
        <v>709</v>
      </c>
      <c r="AC281">
        <v>0</v>
      </c>
      <c r="AD281">
        <v>53</v>
      </c>
      <c r="AE281">
        <f t="shared" si="38"/>
        <v>762</v>
      </c>
      <c r="AF281">
        <f t="shared" si="39"/>
        <v>69.272727272727266</v>
      </c>
    </row>
    <row r="282" spans="1:32" x14ac:dyDescent="0.25">
      <c r="A282" t="s">
        <v>56</v>
      </c>
      <c r="B282" t="s">
        <v>26</v>
      </c>
      <c r="C282" s="5">
        <v>1.6211446050073322</v>
      </c>
      <c r="D282" s="5">
        <v>0.27019076750122201</v>
      </c>
      <c r="F282">
        <v>11</v>
      </c>
      <c r="G282">
        <v>0</v>
      </c>
      <c r="H282">
        <v>360</v>
      </c>
      <c r="I282">
        <v>76</v>
      </c>
      <c r="J282">
        <f t="shared" si="32"/>
        <v>436</v>
      </c>
      <c r="K282">
        <f t="shared" si="33"/>
        <v>39.636363636363633</v>
      </c>
      <c r="M282">
        <v>16</v>
      </c>
      <c r="N282">
        <v>0</v>
      </c>
      <c r="O282">
        <v>222</v>
      </c>
      <c r="P282">
        <v>196</v>
      </c>
      <c r="Q282">
        <f t="shared" si="34"/>
        <v>418</v>
      </c>
      <c r="R282">
        <f t="shared" si="35"/>
        <v>26.125</v>
      </c>
      <c r="T282">
        <v>15</v>
      </c>
      <c r="U282">
        <v>0</v>
      </c>
      <c r="V282">
        <v>841</v>
      </c>
      <c r="W282">
        <v>140</v>
      </c>
      <c r="X282">
        <f t="shared" si="36"/>
        <v>981</v>
      </c>
      <c r="Y282">
        <f t="shared" si="37"/>
        <v>65.400000000000006</v>
      </c>
      <c r="AA282">
        <v>16</v>
      </c>
      <c r="AB282">
        <v>0</v>
      </c>
      <c r="AC282">
        <v>1041</v>
      </c>
      <c r="AD282">
        <v>84</v>
      </c>
      <c r="AE282">
        <f t="shared" si="38"/>
        <v>1125</v>
      </c>
      <c r="AF282">
        <f t="shared" si="39"/>
        <v>70.3125</v>
      </c>
    </row>
    <row r="283" spans="1:32" x14ac:dyDescent="0.25">
      <c r="A283" t="s">
        <v>295</v>
      </c>
      <c r="B283" t="s">
        <v>16</v>
      </c>
      <c r="C283" s="5">
        <v>4.3070902055911793</v>
      </c>
      <c r="D283" s="5">
        <v>1.0767725513977948</v>
      </c>
      <c r="F283">
        <v>12</v>
      </c>
      <c r="G283">
        <v>358</v>
      </c>
      <c r="H283">
        <v>0</v>
      </c>
      <c r="I283">
        <v>3</v>
      </c>
      <c r="J283">
        <f t="shared" si="32"/>
        <v>361</v>
      </c>
      <c r="K283">
        <f t="shared" si="33"/>
        <v>30.083333333333332</v>
      </c>
      <c r="M283">
        <v>13</v>
      </c>
      <c r="N283">
        <v>185</v>
      </c>
      <c r="O283">
        <v>0</v>
      </c>
      <c r="P283">
        <v>0</v>
      </c>
      <c r="Q283">
        <f t="shared" si="34"/>
        <v>185</v>
      </c>
      <c r="R283">
        <f t="shared" si="35"/>
        <v>14.23076923076923</v>
      </c>
      <c r="X283">
        <f t="shared" si="36"/>
        <v>0</v>
      </c>
      <c r="Y283" t="str">
        <f t="shared" si="37"/>
        <v/>
      </c>
      <c r="AE283">
        <f t="shared" si="38"/>
        <v>0</v>
      </c>
      <c r="AF283" t="str">
        <f t="shared" si="39"/>
        <v/>
      </c>
    </row>
    <row r="284" spans="1:32" x14ac:dyDescent="0.25">
      <c r="A284" t="s">
        <v>320</v>
      </c>
      <c r="B284" t="s">
        <v>98</v>
      </c>
      <c r="C284" s="5">
        <v>2.1392605203896995</v>
      </c>
      <c r="D284" s="5">
        <v>0.35654342006494993</v>
      </c>
      <c r="F284">
        <v>15</v>
      </c>
      <c r="G284">
        <v>0</v>
      </c>
      <c r="H284">
        <v>579</v>
      </c>
      <c r="I284">
        <v>230</v>
      </c>
      <c r="J284">
        <f t="shared" si="32"/>
        <v>809</v>
      </c>
      <c r="K284">
        <f t="shared" si="33"/>
        <v>53.93333333333333</v>
      </c>
      <c r="M284">
        <v>16</v>
      </c>
      <c r="N284">
        <v>0</v>
      </c>
      <c r="O284">
        <v>671</v>
      </c>
      <c r="P284">
        <v>220</v>
      </c>
      <c r="Q284">
        <f t="shared" si="34"/>
        <v>891</v>
      </c>
      <c r="R284">
        <f t="shared" si="35"/>
        <v>55.6875</v>
      </c>
      <c r="T284">
        <v>16</v>
      </c>
      <c r="U284">
        <v>0</v>
      </c>
      <c r="V284">
        <v>674</v>
      </c>
      <c r="W284">
        <v>153</v>
      </c>
      <c r="X284">
        <f t="shared" si="36"/>
        <v>827</v>
      </c>
      <c r="Y284">
        <f t="shared" si="37"/>
        <v>51.6875</v>
      </c>
      <c r="AE284">
        <f t="shared" si="38"/>
        <v>0</v>
      </c>
      <c r="AF284" t="str">
        <f t="shared" si="39"/>
        <v/>
      </c>
    </row>
    <row r="285" spans="1:32" x14ac:dyDescent="0.25">
      <c r="A285" t="s">
        <v>349</v>
      </c>
      <c r="B285" t="s">
        <v>23</v>
      </c>
      <c r="C285" s="5">
        <v>1.1777720471546755</v>
      </c>
      <c r="D285" s="5">
        <v>0.58888602357733777</v>
      </c>
      <c r="F285">
        <v>14</v>
      </c>
      <c r="G285">
        <v>0</v>
      </c>
      <c r="H285">
        <v>60</v>
      </c>
      <c r="I285">
        <v>246</v>
      </c>
      <c r="J285">
        <f t="shared" si="32"/>
        <v>306</v>
      </c>
      <c r="K285">
        <f t="shared" si="33"/>
        <v>21.857142857142858</v>
      </c>
      <c r="M285">
        <v>15</v>
      </c>
      <c r="N285">
        <v>0</v>
      </c>
      <c r="O285">
        <v>79</v>
      </c>
      <c r="P285">
        <v>301</v>
      </c>
      <c r="Q285">
        <f t="shared" si="34"/>
        <v>380</v>
      </c>
      <c r="R285">
        <f t="shared" si="35"/>
        <v>25.333333333333332</v>
      </c>
      <c r="T285">
        <v>2</v>
      </c>
      <c r="U285">
        <v>0</v>
      </c>
      <c r="V285">
        <v>0</v>
      </c>
      <c r="W285">
        <v>25</v>
      </c>
      <c r="X285">
        <f t="shared" si="36"/>
        <v>25</v>
      </c>
      <c r="Y285">
        <f t="shared" si="37"/>
        <v>12.5</v>
      </c>
      <c r="AA285">
        <v>6</v>
      </c>
      <c r="AB285">
        <v>0</v>
      </c>
      <c r="AC285">
        <v>57</v>
      </c>
      <c r="AD285">
        <v>94</v>
      </c>
      <c r="AE285">
        <f t="shared" si="38"/>
        <v>151</v>
      </c>
      <c r="AF285">
        <f t="shared" si="39"/>
        <v>25.166666666666668</v>
      </c>
    </row>
    <row r="286" spans="1:32" x14ac:dyDescent="0.25">
      <c r="A286" t="s">
        <v>85</v>
      </c>
      <c r="B286" t="s">
        <v>2</v>
      </c>
      <c r="C286" s="5">
        <v>-6.2795831093110377E-3</v>
      </c>
      <c r="D286" s="5">
        <v>-1.2559166218622075E-3</v>
      </c>
      <c r="F286">
        <v>15</v>
      </c>
      <c r="G286">
        <v>6</v>
      </c>
      <c r="H286">
        <v>0</v>
      </c>
      <c r="I286">
        <v>289</v>
      </c>
      <c r="J286">
        <f t="shared" si="32"/>
        <v>295</v>
      </c>
      <c r="K286">
        <f t="shared" si="33"/>
        <v>19.666666666666668</v>
      </c>
      <c r="M286">
        <v>16</v>
      </c>
      <c r="N286">
        <v>63</v>
      </c>
      <c r="O286">
        <v>0</v>
      </c>
      <c r="P286">
        <v>420</v>
      </c>
      <c r="Q286">
        <f t="shared" si="34"/>
        <v>483</v>
      </c>
      <c r="R286">
        <f t="shared" si="35"/>
        <v>30.1875</v>
      </c>
      <c r="T286">
        <v>15</v>
      </c>
      <c r="U286">
        <v>328</v>
      </c>
      <c r="V286">
        <v>0</v>
      </c>
      <c r="W286">
        <v>274</v>
      </c>
      <c r="X286">
        <f t="shared" si="36"/>
        <v>602</v>
      </c>
      <c r="Y286">
        <f t="shared" si="37"/>
        <v>40.133333333333333</v>
      </c>
      <c r="AA286">
        <v>15</v>
      </c>
      <c r="AB286">
        <v>300</v>
      </c>
      <c r="AC286">
        <v>0</v>
      </c>
      <c r="AD286">
        <v>308</v>
      </c>
      <c r="AE286">
        <f t="shared" si="38"/>
        <v>608</v>
      </c>
      <c r="AF286">
        <f t="shared" si="39"/>
        <v>40.533333333333331</v>
      </c>
    </row>
    <row r="287" spans="1:32" x14ac:dyDescent="0.25">
      <c r="A287" t="s">
        <v>324</v>
      </c>
      <c r="B287" t="s">
        <v>13</v>
      </c>
      <c r="C287" s="5">
        <v>-1.1077697278078882</v>
      </c>
      <c r="D287" s="5">
        <v>-0.18462828796798136</v>
      </c>
      <c r="F287">
        <v>7</v>
      </c>
      <c r="G287">
        <v>89</v>
      </c>
      <c r="H287">
        <v>0</v>
      </c>
      <c r="I287">
        <v>66</v>
      </c>
      <c r="J287">
        <f t="shared" si="32"/>
        <v>155</v>
      </c>
      <c r="K287">
        <f t="shared" si="33"/>
        <v>22.142857142857142</v>
      </c>
      <c r="M287">
        <v>16</v>
      </c>
      <c r="N287">
        <v>179</v>
      </c>
      <c r="O287">
        <v>0</v>
      </c>
      <c r="P287">
        <v>190</v>
      </c>
      <c r="Q287">
        <f t="shared" si="34"/>
        <v>369</v>
      </c>
      <c r="R287">
        <f t="shared" si="35"/>
        <v>23.0625</v>
      </c>
      <c r="T287">
        <v>3</v>
      </c>
      <c r="U287">
        <v>62</v>
      </c>
      <c r="V287">
        <v>0</v>
      </c>
      <c r="W287">
        <v>68</v>
      </c>
      <c r="X287">
        <f t="shared" si="36"/>
        <v>130</v>
      </c>
      <c r="Y287">
        <f t="shared" si="37"/>
        <v>43.333333333333336</v>
      </c>
      <c r="AA287">
        <v>15</v>
      </c>
      <c r="AB287">
        <v>414</v>
      </c>
      <c r="AC287">
        <v>0</v>
      </c>
      <c r="AD287">
        <v>96</v>
      </c>
      <c r="AE287">
        <f t="shared" si="38"/>
        <v>510</v>
      </c>
      <c r="AF287">
        <f t="shared" si="39"/>
        <v>34</v>
      </c>
    </row>
    <row r="288" spans="1:32" x14ac:dyDescent="0.25">
      <c r="A288" t="s">
        <v>176</v>
      </c>
      <c r="B288" t="s">
        <v>16</v>
      </c>
      <c r="C288" s="5">
        <v>3.810347439450267</v>
      </c>
      <c r="D288" s="5">
        <v>0.76206948789005335</v>
      </c>
      <c r="J288">
        <f t="shared" si="32"/>
        <v>0</v>
      </c>
      <c r="K288" t="str">
        <f t="shared" si="33"/>
        <v/>
      </c>
      <c r="Q288">
        <f t="shared" si="34"/>
        <v>0</v>
      </c>
      <c r="R288" t="str">
        <f t="shared" si="35"/>
        <v/>
      </c>
      <c r="X288">
        <f t="shared" si="36"/>
        <v>0</v>
      </c>
      <c r="Y288" t="str">
        <f t="shared" si="37"/>
        <v/>
      </c>
      <c r="AE288">
        <f t="shared" si="38"/>
        <v>0</v>
      </c>
      <c r="AF288" t="str">
        <f t="shared" si="39"/>
        <v/>
      </c>
    </row>
    <row r="289" spans="1:32" x14ac:dyDescent="0.25">
      <c r="A289" t="s">
        <v>262</v>
      </c>
      <c r="B289" t="s">
        <v>201</v>
      </c>
      <c r="C289" s="5">
        <v>-6.3994050723658535</v>
      </c>
      <c r="D289" s="5">
        <v>-1.0665675120609757</v>
      </c>
      <c r="J289">
        <f t="shared" si="32"/>
        <v>0</v>
      </c>
      <c r="K289" t="str">
        <f t="shared" si="33"/>
        <v/>
      </c>
      <c r="Q289">
        <f t="shared" si="34"/>
        <v>0</v>
      </c>
      <c r="R289" t="str">
        <f t="shared" si="35"/>
        <v/>
      </c>
      <c r="T289">
        <v>9</v>
      </c>
      <c r="U289">
        <v>357</v>
      </c>
      <c r="V289">
        <v>0</v>
      </c>
      <c r="W289">
        <v>48</v>
      </c>
      <c r="X289">
        <f t="shared" si="36"/>
        <v>405</v>
      </c>
      <c r="Y289">
        <f t="shared" si="37"/>
        <v>45</v>
      </c>
      <c r="AA289">
        <v>14</v>
      </c>
      <c r="AB289">
        <v>720</v>
      </c>
      <c r="AC289">
        <v>0</v>
      </c>
      <c r="AD289">
        <v>38</v>
      </c>
      <c r="AE289">
        <f t="shared" si="38"/>
        <v>758</v>
      </c>
      <c r="AF289">
        <f t="shared" si="39"/>
        <v>54.142857142857146</v>
      </c>
    </row>
    <row r="290" spans="1:32" x14ac:dyDescent="0.25">
      <c r="A290" t="s">
        <v>384</v>
      </c>
      <c r="B290" t="s">
        <v>23</v>
      </c>
      <c r="C290" s="5">
        <v>2.2107230816608832</v>
      </c>
      <c r="D290" s="5">
        <v>0.36845384694348055</v>
      </c>
      <c r="J290">
        <f t="shared" si="32"/>
        <v>0</v>
      </c>
      <c r="K290" t="str">
        <f t="shared" si="33"/>
        <v/>
      </c>
      <c r="M290">
        <v>1</v>
      </c>
      <c r="N290">
        <v>0</v>
      </c>
      <c r="O290">
        <v>0</v>
      </c>
      <c r="P290">
        <v>15</v>
      </c>
      <c r="Q290">
        <f t="shared" si="34"/>
        <v>15</v>
      </c>
      <c r="R290">
        <f t="shared" si="35"/>
        <v>15</v>
      </c>
      <c r="X290">
        <f t="shared" si="36"/>
        <v>0</v>
      </c>
      <c r="Y290" t="str">
        <f t="shared" si="37"/>
        <v/>
      </c>
      <c r="AE290">
        <f t="shared" si="38"/>
        <v>0</v>
      </c>
      <c r="AF290" t="str">
        <f t="shared" si="39"/>
        <v/>
      </c>
    </row>
    <row r="291" spans="1:32" x14ac:dyDescent="0.25">
      <c r="A291" t="s">
        <v>199</v>
      </c>
      <c r="B291" t="s">
        <v>10</v>
      </c>
      <c r="C291" s="5">
        <v>1.8607334217737606</v>
      </c>
      <c r="D291" s="5">
        <v>0.31012223696229341</v>
      </c>
      <c r="J291">
        <f t="shared" si="32"/>
        <v>0</v>
      </c>
      <c r="K291" t="str">
        <f t="shared" si="33"/>
        <v/>
      </c>
      <c r="Q291">
        <f t="shared" si="34"/>
        <v>0</v>
      </c>
      <c r="R291" t="str">
        <f t="shared" si="35"/>
        <v/>
      </c>
      <c r="X291">
        <f t="shared" si="36"/>
        <v>0</v>
      </c>
      <c r="Y291" t="str">
        <f t="shared" si="37"/>
        <v/>
      </c>
      <c r="AE291">
        <f t="shared" si="38"/>
        <v>0</v>
      </c>
      <c r="AF291" t="str">
        <f t="shared" si="39"/>
        <v/>
      </c>
    </row>
    <row r="292" spans="1:32" x14ac:dyDescent="0.25">
      <c r="A292" t="s">
        <v>391</v>
      </c>
      <c r="B292" t="s">
        <v>7</v>
      </c>
      <c r="C292" s="5">
        <v>-0.33448657237539359</v>
      </c>
      <c r="D292" s="5">
        <v>-0.33448657237539359</v>
      </c>
      <c r="F292">
        <v>9</v>
      </c>
      <c r="G292">
        <v>0</v>
      </c>
      <c r="H292">
        <v>11</v>
      </c>
      <c r="I292">
        <v>164</v>
      </c>
      <c r="J292">
        <f t="shared" si="32"/>
        <v>175</v>
      </c>
      <c r="K292">
        <f t="shared" si="33"/>
        <v>19.444444444444443</v>
      </c>
      <c r="Q292">
        <f t="shared" si="34"/>
        <v>0</v>
      </c>
      <c r="R292" t="str">
        <f t="shared" si="35"/>
        <v/>
      </c>
      <c r="T292">
        <v>6</v>
      </c>
      <c r="U292">
        <v>0</v>
      </c>
      <c r="V292">
        <v>16</v>
      </c>
      <c r="W292">
        <v>131</v>
      </c>
      <c r="X292">
        <f t="shared" si="36"/>
        <v>147</v>
      </c>
      <c r="Y292">
        <f t="shared" si="37"/>
        <v>24.5</v>
      </c>
      <c r="AE292">
        <f t="shared" si="38"/>
        <v>0</v>
      </c>
      <c r="AF292" t="str">
        <f t="shared" si="39"/>
        <v/>
      </c>
    </row>
    <row r="293" spans="1:32" x14ac:dyDescent="0.25">
      <c r="A293" t="s">
        <v>336</v>
      </c>
      <c r="B293" t="s">
        <v>2</v>
      </c>
      <c r="C293" s="5">
        <v>1.2433974300414563</v>
      </c>
      <c r="D293" s="5">
        <v>0.20723290500690938</v>
      </c>
      <c r="J293">
        <f t="shared" si="32"/>
        <v>0</v>
      </c>
      <c r="K293" t="str">
        <f t="shared" si="33"/>
        <v/>
      </c>
      <c r="Q293">
        <f t="shared" si="34"/>
        <v>0</v>
      </c>
      <c r="R293" t="str">
        <f t="shared" si="35"/>
        <v/>
      </c>
      <c r="X293">
        <f t="shared" si="36"/>
        <v>0</v>
      </c>
      <c r="Y293" t="str">
        <f t="shared" si="37"/>
        <v/>
      </c>
      <c r="AE293">
        <f t="shared" si="38"/>
        <v>0</v>
      </c>
      <c r="AF293" t="str">
        <f t="shared" si="39"/>
        <v/>
      </c>
    </row>
    <row r="294" spans="1:32" x14ac:dyDescent="0.25">
      <c r="A294" t="s">
        <v>244</v>
      </c>
      <c r="B294" t="s">
        <v>45</v>
      </c>
      <c r="C294" s="5">
        <v>-3.0369524578128813</v>
      </c>
      <c r="D294" s="5">
        <v>-0.50615874296881358</v>
      </c>
      <c r="F294">
        <v>2</v>
      </c>
      <c r="G294">
        <v>25</v>
      </c>
      <c r="H294">
        <v>0</v>
      </c>
      <c r="I294">
        <v>29</v>
      </c>
      <c r="J294">
        <f t="shared" si="32"/>
        <v>54</v>
      </c>
      <c r="K294">
        <f t="shared" si="33"/>
        <v>27</v>
      </c>
      <c r="M294">
        <v>10</v>
      </c>
      <c r="N294">
        <v>170</v>
      </c>
      <c r="O294">
        <v>0</v>
      </c>
      <c r="P294">
        <v>49</v>
      </c>
      <c r="Q294">
        <f t="shared" si="34"/>
        <v>219</v>
      </c>
      <c r="R294">
        <f t="shared" si="35"/>
        <v>21.9</v>
      </c>
      <c r="T294">
        <v>16</v>
      </c>
      <c r="U294">
        <v>657</v>
      </c>
      <c r="V294">
        <v>0</v>
      </c>
      <c r="W294">
        <v>70</v>
      </c>
      <c r="X294">
        <f t="shared" si="36"/>
        <v>727</v>
      </c>
      <c r="Y294">
        <f t="shared" si="37"/>
        <v>45.4375</v>
      </c>
      <c r="AA294">
        <v>15</v>
      </c>
      <c r="AB294">
        <v>938</v>
      </c>
      <c r="AC294">
        <v>0</v>
      </c>
      <c r="AD294">
        <v>0</v>
      </c>
      <c r="AE294">
        <f t="shared" si="38"/>
        <v>938</v>
      </c>
      <c r="AF294">
        <f t="shared" si="39"/>
        <v>62.533333333333331</v>
      </c>
    </row>
    <row r="295" spans="1:32" x14ac:dyDescent="0.25">
      <c r="A295" t="s">
        <v>357</v>
      </c>
      <c r="B295" t="s">
        <v>201</v>
      </c>
      <c r="C295" s="5">
        <v>-5.9863493913157253</v>
      </c>
      <c r="D295" s="5">
        <v>-0.99772489855262092</v>
      </c>
      <c r="F295">
        <v>16</v>
      </c>
      <c r="G295">
        <v>1035</v>
      </c>
      <c r="H295">
        <v>0</v>
      </c>
      <c r="I295">
        <v>60</v>
      </c>
      <c r="J295">
        <f t="shared" si="32"/>
        <v>1095</v>
      </c>
      <c r="K295">
        <f t="shared" si="33"/>
        <v>68.4375</v>
      </c>
      <c r="M295">
        <v>15</v>
      </c>
      <c r="N295">
        <v>1017</v>
      </c>
      <c r="O295">
        <v>0</v>
      </c>
      <c r="P295">
        <v>4</v>
      </c>
      <c r="Q295">
        <f t="shared" si="34"/>
        <v>1021</v>
      </c>
      <c r="R295">
        <f t="shared" si="35"/>
        <v>68.066666666666663</v>
      </c>
      <c r="T295">
        <v>16</v>
      </c>
      <c r="U295">
        <v>1047</v>
      </c>
      <c r="V295">
        <v>0</v>
      </c>
      <c r="W295">
        <v>16</v>
      </c>
      <c r="X295">
        <f t="shared" si="36"/>
        <v>1063</v>
      </c>
      <c r="Y295">
        <f t="shared" si="37"/>
        <v>66.4375</v>
      </c>
      <c r="AA295">
        <v>4</v>
      </c>
      <c r="AB295">
        <v>241</v>
      </c>
      <c r="AC295">
        <v>0</v>
      </c>
      <c r="AD295">
        <v>0</v>
      </c>
      <c r="AE295">
        <f t="shared" si="38"/>
        <v>241</v>
      </c>
      <c r="AF295">
        <f t="shared" si="39"/>
        <v>60.25</v>
      </c>
    </row>
    <row r="296" spans="1:32" x14ac:dyDescent="0.25">
      <c r="A296" t="s">
        <v>96</v>
      </c>
      <c r="B296" t="s">
        <v>98</v>
      </c>
      <c r="C296" s="5">
        <v>-1.1360056187627299</v>
      </c>
      <c r="D296" s="5">
        <v>-0.18933426979378831</v>
      </c>
      <c r="F296">
        <v>7</v>
      </c>
      <c r="G296">
        <v>0</v>
      </c>
      <c r="H296">
        <v>62</v>
      </c>
      <c r="I296">
        <v>26</v>
      </c>
      <c r="J296">
        <f t="shared" si="32"/>
        <v>88</v>
      </c>
      <c r="K296">
        <f t="shared" si="33"/>
        <v>12.571428571428571</v>
      </c>
      <c r="M296">
        <v>12</v>
      </c>
      <c r="N296">
        <v>0</v>
      </c>
      <c r="O296">
        <v>134</v>
      </c>
      <c r="P296">
        <v>100</v>
      </c>
      <c r="Q296">
        <f t="shared" si="34"/>
        <v>234</v>
      </c>
      <c r="R296">
        <f t="shared" si="35"/>
        <v>19.5</v>
      </c>
      <c r="T296">
        <v>16</v>
      </c>
      <c r="U296">
        <v>0</v>
      </c>
      <c r="V296">
        <v>372</v>
      </c>
      <c r="W296">
        <v>29</v>
      </c>
      <c r="X296">
        <f t="shared" si="36"/>
        <v>401</v>
      </c>
      <c r="Y296">
        <f t="shared" si="37"/>
        <v>25.0625</v>
      </c>
      <c r="AA296">
        <v>15</v>
      </c>
      <c r="AB296">
        <v>0</v>
      </c>
      <c r="AC296">
        <v>313</v>
      </c>
      <c r="AD296">
        <v>189</v>
      </c>
      <c r="AE296">
        <f t="shared" si="38"/>
        <v>502</v>
      </c>
      <c r="AF296">
        <f t="shared" si="39"/>
        <v>33.466666666666669</v>
      </c>
    </row>
    <row r="297" spans="1:32" x14ac:dyDescent="0.25">
      <c r="A297" t="s">
        <v>392</v>
      </c>
      <c r="B297" t="s">
        <v>70</v>
      </c>
      <c r="C297" s="5">
        <v>-7.6931403595819727</v>
      </c>
      <c r="D297" s="5">
        <v>-1.2821900599303289</v>
      </c>
      <c r="F297">
        <v>15</v>
      </c>
      <c r="G297">
        <v>0</v>
      </c>
      <c r="H297">
        <v>458</v>
      </c>
      <c r="I297">
        <v>41</v>
      </c>
      <c r="J297">
        <f t="shared" si="32"/>
        <v>499</v>
      </c>
      <c r="K297">
        <f t="shared" si="33"/>
        <v>33.266666666666666</v>
      </c>
      <c r="M297">
        <v>13</v>
      </c>
      <c r="N297">
        <v>0</v>
      </c>
      <c r="O297">
        <v>418</v>
      </c>
      <c r="P297">
        <v>71</v>
      </c>
      <c r="Q297">
        <f t="shared" si="34"/>
        <v>489</v>
      </c>
      <c r="R297">
        <f t="shared" si="35"/>
        <v>37.615384615384613</v>
      </c>
      <c r="T297">
        <v>8</v>
      </c>
      <c r="U297">
        <v>0</v>
      </c>
      <c r="V297">
        <v>173</v>
      </c>
      <c r="W297">
        <v>71</v>
      </c>
      <c r="X297">
        <f t="shared" si="36"/>
        <v>244</v>
      </c>
      <c r="Y297">
        <f t="shared" si="37"/>
        <v>30.5</v>
      </c>
      <c r="AE297">
        <f t="shared" si="38"/>
        <v>0</v>
      </c>
      <c r="AF297" t="str">
        <f t="shared" si="39"/>
        <v/>
      </c>
    </row>
    <row r="298" spans="1:32" x14ac:dyDescent="0.25">
      <c r="A298" t="s">
        <v>382</v>
      </c>
      <c r="B298" t="s">
        <v>2</v>
      </c>
      <c r="C298" s="5">
        <v>-0.87811001969888258</v>
      </c>
      <c r="D298" s="5">
        <v>-0.14635166994981377</v>
      </c>
      <c r="J298">
        <f t="shared" si="32"/>
        <v>0</v>
      </c>
      <c r="K298" t="str">
        <f t="shared" si="33"/>
        <v/>
      </c>
      <c r="M298">
        <v>15</v>
      </c>
      <c r="N298">
        <v>780</v>
      </c>
      <c r="O298">
        <v>0</v>
      </c>
      <c r="P298">
        <v>74</v>
      </c>
      <c r="Q298">
        <f t="shared" si="34"/>
        <v>854</v>
      </c>
      <c r="R298">
        <f t="shared" si="35"/>
        <v>56.93333333333333</v>
      </c>
      <c r="T298">
        <v>15</v>
      </c>
      <c r="U298">
        <v>743</v>
      </c>
      <c r="V298">
        <v>0</v>
      </c>
      <c r="W298">
        <v>15</v>
      </c>
      <c r="X298">
        <f t="shared" si="36"/>
        <v>758</v>
      </c>
      <c r="Y298">
        <f t="shared" si="37"/>
        <v>50.533333333333331</v>
      </c>
      <c r="AA298">
        <v>11</v>
      </c>
      <c r="AB298">
        <v>259</v>
      </c>
      <c r="AC298">
        <v>0</v>
      </c>
      <c r="AD298">
        <v>58</v>
      </c>
      <c r="AE298">
        <f t="shared" si="38"/>
        <v>317</v>
      </c>
      <c r="AF298">
        <f t="shared" si="39"/>
        <v>28.818181818181817</v>
      </c>
    </row>
    <row r="299" spans="1:32" x14ac:dyDescent="0.25">
      <c r="A299" t="s">
        <v>193</v>
      </c>
      <c r="B299" t="s">
        <v>13</v>
      </c>
      <c r="C299" s="5">
        <v>-1.721136225331316</v>
      </c>
      <c r="D299" s="5">
        <v>-0.57371207511043865</v>
      </c>
      <c r="J299">
        <f t="shared" si="32"/>
        <v>0</v>
      </c>
      <c r="K299" t="str">
        <f t="shared" si="33"/>
        <v/>
      </c>
      <c r="Q299">
        <f t="shared" si="34"/>
        <v>0</v>
      </c>
      <c r="R299" t="str">
        <f t="shared" si="35"/>
        <v/>
      </c>
      <c r="T299">
        <v>13</v>
      </c>
      <c r="U299">
        <v>197</v>
      </c>
      <c r="V299">
        <v>0</v>
      </c>
      <c r="W299">
        <v>67</v>
      </c>
      <c r="X299">
        <f t="shared" si="36"/>
        <v>264</v>
      </c>
      <c r="Y299">
        <f t="shared" si="37"/>
        <v>20.307692307692307</v>
      </c>
      <c r="AA299">
        <v>15</v>
      </c>
      <c r="AB299">
        <v>169</v>
      </c>
      <c r="AC299">
        <v>0</v>
      </c>
      <c r="AD299">
        <v>42</v>
      </c>
      <c r="AE299">
        <f t="shared" si="38"/>
        <v>211</v>
      </c>
      <c r="AF299">
        <f t="shared" si="39"/>
        <v>14.066666666666666</v>
      </c>
    </row>
    <row r="300" spans="1:32" x14ac:dyDescent="0.25">
      <c r="A300" t="s">
        <v>390</v>
      </c>
      <c r="B300" t="s">
        <v>49</v>
      </c>
      <c r="C300" s="5">
        <v>-4.6391217956571884</v>
      </c>
      <c r="D300" s="5">
        <v>-0.77318696594286473</v>
      </c>
      <c r="F300">
        <v>13</v>
      </c>
      <c r="G300">
        <v>128</v>
      </c>
      <c r="H300">
        <v>0</v>
      </c>
      <c r="I300">
        <v>64</v>
      </c>
      <c r="J300">
        <f t="shared" si="32"/>
        <v>192</v>
      </c>
      <c r="K300">
        <f t="shared" si="33"/>
        <v>14.76923076923077</v>
      </c>
      <c r="M300">
        <v>11</v>
      </c>
      <c r="N300">
        <v>628</v>
      </c>
      <c r="O300">
        <v>0</v>
      </c>
      <c r="P300">
        <v>37</v>
      </c>
      <c r="Q300">
        <f t="shared" si="34"/>
        <v>665</v>
      </c>
      <c r="R300">
        <f t="shared" si="35"/>
        <v>60.454545454545453</v>
      </c>
      <c r="T300">
        <v>16</v>
      </c>
      <c r="U300">
        <v>1055</v>
      </c>
      <c r="V300">
        <v>0</v>
      </c>
      <c r="W300">
        <v>18</v>
      </c>
      <c r="X300">
        <f t="shared" si="36"/>
        <v>1073</v>
      </c>
      <c r="Y300">
        <f t="shared" si="37"/>
        <v>67.0625</v>
      </c>
      <c r="AA300">
        <v>16</v>
      </c>
      <c r="AB300">
        <v>1075</v>
      </c>
      <c r="AC300">
        <v>0</v>
      </c>
      <c r="AD300">
        <v>62</v>
      </c>
      <c r="AE300">
        <f t="shared" si="38"/>
        <v>1137</v>
      </c>
      <c r="AF300">
        <f t="shared" si="39"/>
        <v>71.0625</v>
      </c>
    </row>
    <row r="301" spans="1:32" x14ac:dyDescent="0.25">
      <c r="A301" t="s">
        <v>375</v>
      </c>
      <c r="B301" t="s">
        <v>31</v>
      </c>
      <c r="C301" s="5">
        <v>-0.18981125757419415</v>
      </c>
      <c r="D301" s="5">
        <v>-6.3270419191398045E-2</v>
      </c>
      <c r="J301">
        <f t="shared" si="32"/>
        <v>0</v>
      </c>
      <c r="K301" t="str">
        <f t="shared" si="33"/>
        <v/>
      </c>
      <c r="Q301">
        <f t="shared" si="34"/>
        <v>0</v>
      </c>
      <c r="R301" t="str">
        <f t="shared" si="35"/>
        <v/>
      </c>
      <c r="X301">
        <f t="shared" si="36"/>
        <v>0</v>
      </c>
      <c r="Y301" t="str">
        <f t="shared" si="37"/>
        <v/>
      </c>
      <c r="AE301">
        <f t="shared" si="38"/>
        <v>0</v>
      </c>
      <c r="AF301" t="str">
        <f t="shared" si="39"/>
        <v/>
      </c>
    </row>
    <row r="302" spans="1:32" x14ac:dyDescent="0.25">
      <c r="A302" t="s">
        <v>174</v>
      </c>
      <c r="B302" t="s">
        <v>49</v>
      </c>
      <c r="C302" s="5">
        <v>-9.0880479534575134</v>
      </c>
      <c r="D302" s="5">
        <v>-1.5146746589095856</v>
      </c>
      <c r="F302">
        <v>16</v>
      </c>
      <c r="G302">
        <v>997</v>
      </c>
      <c r="H302">
        <v>0</v>
      </c>
      <c r="I302">
        <v>68</v>
      </c>
      <c r="J302">
        <f t="shared" si="32"/>
        <v>1065</v>
      </c>
      <c r="K302">
        <f t="shared" si="33"/>
        <v>66.5625</v>
      </c>
      <c r="M302">
        <v>16</v>
      </c>
      <c r="N302">
        <v>406</v>
      </c>
      <c r="O302">
        <v>0</v>
      </c>
      <c r="P302">
        <v>82</v>
      </c>
      <c r="Q302">
        <f t="shared" si="34"/>
        <v>488</v>
      </c>
      <c r="R302">
        <f t="shared" si="35"/>
        <v>30.5</v>
      </c>
      <c r="T302">
        <v>16</v>
      </c>
      <c r="U302">
        <v>801</v>
      </c>
      <c r="V302">
        <v>0</v>
      </c>
      <c r="W302">
        <v>75</v>
      </c>
      <c r="X302">
        <f t="shared" si="36"/>
        <v>876</v>
      </c>
      <c r="Y302">
        <f t="shared" si="37"/>
        <v>54.75</v>
      </c>
      <c r="AA302">
        <v>15</v>
      </c>
      <c r="AB302">
        <v>790</v>
      </c>
      <c r="AC302">
        <v>0</v>
      </c>
      <c r="AD302">
        <v>81</v>
      </c>
      <c r="AE302">
        <f t="shared" si="38"/>
        <v>871</v>
      </c>
      <c r="AF302">
        <f t="shared" si="39"/>
        <v>58.06666666666667</v>
      </c>
    </row>
    <row r="303" spans="1:32" x14ac:dyDescent="0.25">
      <c r="A303" t="s">
        <v>306</v>
      </c>
      <c r="B303" t="s">
        <v>55</v>
      </c>
      <c r="C303" s="13"/>
      <c r="D303" s="13"/>
      <c r="F303">
        <v>7</v>
      </c>
      <c r="G303">
        <v>306</v>
      </c>
      <c r="H303">
        <v>0</v>
      </c>
      <c r="I303">
        <v>0</v>
      </c>
      <c r="J303">
        <f t="shared" si="32"/>
        <v>306</v>
      </c>
      <c r="K303">
        <f t="shared" si="33"/>
        <v>43.714285714285715</v>
      </c>
      <c r="M303">
        <v>7</v>
      </c>
      <c r="N303">
        <v>271</v>
      </c>
      <c r="O303">
        <v>0</v>
      </c>
      <c r="P303">
        <v>0</v>
      </c>
      <c r="Q303">
        <f t="shared" si="34"/>
        <v>271</v>
      </c>
      <c r="R303">
        <f t="shared" si="35"/>
        <v>38.714285714285715</v>
      </c>
      <c r="X303">
        <f t="shared" si="36"/>
        <v>0</v>
      </c>
      <c r="Y303" t="str">
        <f t="shared" si="37"/>
        <v/>
      </c>
      <c r="AE303">
        <f t="shared" si="38"/>
        <v>0</v>
      </c>
      <c r="AF303" t="str">
        <f t="shared" si="39"/>
        <v/>
      </c>
    </row>
    <row r="304" spans="1:32" x14ac:dyDescent="0.25">
      <c r="A304" t="s">
        <v>312</v>
      </c>
      <c r="B304" t="s">
        <v>98</v>
      </c>
      <c r="C304" s="5">
        <v>0.51810569599237499</v>
      </c>
      <c r="D304" s="5">
        <v>8.6350949332062499E-2</v>
      </c>
      <c r="F304">
        <v>8</v>
      </c>
      <c r="G304">
        <v>0</v>
      </c>
      <c r="H304">
        <v>93</v>
      </c>
      <c r="I304">
        <v>7</v>
      </c>
      <c r="J304">
        <f t="shared" si="32"/>
        <v>100</v>
      </c>
      <c r="K304">
        <f t="shared" si="33"/>
        <v>12.5</v>
      </c>
      <c r="M304">
        <v>1</v>
      </c>
      <c r="N304">
        <v>0</v>
      </c>
      <c r="O304">
        <v>6</v>
      </c>
      <c r="P304">
        <v>0</v>
      </c>
      <c r="Q304">
        <f t="shared" si="34"/>
        <v>6</v>
      </c>
      <c r="R304">
        <f t="shared" si="35"/>
        <v>6</v>
      </c>
      <c r="T304">
        <v>1</v>
      </c>
      <c r="U304">
        <v>0</v>
      </c>
      <c r="V304">
        <v>10</v>
      </c>
      <c r="W304">
        <v>0</v>
      </c>
      <c r="X304">
        <f t="shared" si="36"/>
        <v>10</v>
      </c>
      <c r="Y304">
        <f t="shared" si="37"/>
        <v>10</v>
      </c>
      <c r="AE304">
        <f t="shared" si="38"/>
        <v>0</v>
      </c>
      <c r="AF304" t="str">
        <f t="shared" si="39"/>
        <v/>
      </c>
    </row>
    <row r="305" spans="1:32" x14ac:dyDescent="0.25">
      <c r="A305" t="s">
        <v>256</v>
      </c>
      <c r="B305" t="s">
        <v>70</v>
      </c>
      <c r="C305" s="5">
        <v>-5.6843700739621355</v>
      </c>
      <c r="D305" s="5">
        <v>-0.94739501232702261</v>
      </c>
      <c r="J305">
        <f t="shared" si="32"/>
        <v>0</v>
      </c>
      <c r="K305" t="str">
        <f t="shared" si="33"/>
        <v/>
      </c>
      <c r="Q305">
        <f t="shared" si="34"/>
        <v>0</v>
      </c>
      <c r="R305" t="str">
        <f t="shared" si="35"/>
        <v/>
      </c>
      <c r="X305">
        <f t="shared" si="36"/>
        <v>0</v>
      </c>
      <c r="Y305" t="str">
        <f t="shared" si="37"/>
        <v/>
      </c>
      <c r="AE305">
        <f t="shared" si="38"/>
        <v>0</v>
      </c>
      <c r="AF305" t="str">
        <f t="shared" si="39"/>
        <v/>
      </c>
    </row>
    <row r="306" spans="1:32" x14ac:dyDescent="0.25">
      <c r="A306" t="s">
        <v>294</v>
      </c>
      <c r="B306" t="s">
        <v>45</v>
      </c>
      <c r="C306" s="5">
        <v>-4.4013352839595452</v>
      </c>
      <c r="D306" s="5">
        <v>-0.73355588065992416</v>
      </c>
      <c r="F306">
        <v>16</v>
      </c>
      <c r="G306">
        <v>1054</v>
      </c>
      <c r="H306">
        <v>0</v>
      </c>
      <c r="I306">
        <v>78</v>
      </c>
      <c r="J306">
        <f t="shared" si="32"/>
        <v>1132</v>
      </c>
      <c r="K306">
        <f t="shared" si="33"/>
        <v>70.75</v>
      </c>
      <c r="M306">
        <v>16</v>
      </c>
      <c r="N306">
        <v>1029</v>
      </c>
      <c r="O306">
        <v>0</v>
      </c>
      <c r="P306">
        <v>57</v>
      </c>
      <c r="Q306">
        <f t="shared" si="34"/>
        <v>1086</v>
      </c>
      <c r="R306">
        <f t="shared" si="35"/>
        <v>67.875</v>
      </c>
      <c r="T306">
        <v>16</v>
      </c>
      <c r="U306">
        <v>1058</v>
      </c>
      <c r="V306">
        <v>0</v>
      </c>
      <c r="W306">
        <v>79</v>
      </c>
      <c r="X306">
        <f t="shared" si="36"/>
        <v>1137</v>
      </c>
      <c r="Y306">
        <f t="shared" si="37"/>
        <v>71.0625</v>
      </c>
      <c r="AA306">
        <v>16</v>
      </c>
      <c r="AB306">
        <v>1018</v>
      </c>
      <c r="AC306">
        <v>0</v>
      </c>
      <c r="AD306">
        <v>68</v>
      </c>
      <c r="AE306">
        <f t="shared" si="38"/>
        <v>1086</v>
      </c>
      <c r="AF306">
        <f t="shared" si="39"/>
        <v>67.875</v>
      </c>
    </row>
  </sheetData>
  <sortState ref="A3:D306">
    <sortCondition ref="A3"/>
  </sortState>
  <mergeCells count="4">
    <mergeCell ref="F1:K1"/>
    <mergeCell ref="M1:R1"/>
    <mergeCell ref="T1:Y1"/>
    <mergeCell ref="AA1:AF1"/>
  </mergeCells>
  <conditionalFormatting sqref="C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9"/>
  <sheetViews>
    <sheetView tabSelected="1" zoomScale="55" zoomScaleNormal="55" workbookViewId="0">
      <selection activeCell="D315" sqref="D315"/>
    </sheetView>
  </sheetViews>
  <sheetFormatPr defaultRowHeight="15" x14ac:dyDescent="0.25"/>
  <cols>
    <col min="1" max="1" width="23.7109375" style="15" customWidth="1"/>
    <col min="2" max="2" width="7.140625" style="15" bestFit="1" customWidth="1"/>
    <col min="3" max="3" width="8.7109375" style="15" bestFit="1" customWidth="1"/>
    <col min="4" max="4" width="16" style="15" bestFit="1" customWidth="1"/>
    <col min="5" max="5" width="13.42578125" style="15" customWidth="1"/>
    <col min="6" max="6" width="16.7109375" style="15" bestFit="1" customWidth="1"/>
    <col min="7" max="7" width="5.5703125" style="15" bestFit="1" customWidth="1"/>
    <col min="8" max="8" width="16.7109375" style="15" bestFit="1" customWidth="1"/>
    <col min="9" max="9" width="15.7109375" style="15" bestFit="1" customWidth="1"/>
    <col min="10" max="10" width="16.7109375" style="15" bestFit="1" customWidth="1"/>
    <col min="11" max="11" width="20.42578125" style="15" bestFit="1" customWidth="1"/>
    <col min="12" max="12" width="16.7109375" style="15" bestFit="1" customWidth="1"/>
    <col min="13" max="13" width="11.28515625" style="15" bestFit="1" customWidth="1"/>
    <col min="14" max="14" width="16.7109375" style="15" bestFit="1" customWidth="1"/>
    <col min="15" max="15" width="9.7109375" style="15" bestFit="1" customWidth="1"/>
    <col min="16" max="18" width="16.7109375" style="15" bestFit="1" customWidth="1"/>
    <col min="19" max="19" width="5.5703125" style="15" bestFit="1" customWidth="1"/>
    <col min="20" max="20" width="7.140625" style="15" bestFit="1" customWidth="1"/>
    <col min="21" max="21" width="8" style="15" bestFit="1" customWidth="1"/>
    <col min="22" max="22" width="19.5703125" style="15" customWidth="1"/>
    <col min="23" max="23" width="5.85546875" style="15" bestFit="1" customWidth="1"/>
    <col min="24" max="25" width="12" style="15" bestFit="1" customWidth="1"/>
    <col min="26" max="26" width="12.7109375" style="15" bestFit="1" customWidth="1"/>
    <col min="27" max="27" width="12.28515625" style="15" bestFit="1" customWidth="1"/>
    <col min="28" max="28" width="13.42578125" style="15" bestFit="1" customWidth="1"/>
    <col min="29" max="29" width="9.140625" style="15"/>
    <col min="30" max="30" width="5.85546875" style="15" bestFit="1" customWidth="1"/>
    <col min="31" max="32" width="12" style="15" bestFit="1" customWidth="1"/>
    <col min="33" max="33" width="12.7109375" style="15" bestFit="1" customWidth="1"/>
    <col min="34" max="34" width="12.28515625" style="15" bestFit="1" customWidth="1"/>
    <col min="35" max="35" width="13.42578125" style="15" bestFit="1" customWidth="1"/>
    <col min="36" max="36" width="9.140625" style="15"/>
    <col min="37" max="37" width="5.85546875" style="15" bestFit="1" customWidth="1"/>
    <col min="38" max="39" width="12" style="15" bestFit="1" customWidth="1"/>
    <col min="40" max="40" width="12.7109375" style="15" bestFit="1" customWidth="1"/>
    <col min="41" max="41" width="12.28515625" style="15" bestFit="1" customWidth="1"/>
    <col min="42" max="42" width="13.42578125" style="15" bestFit="1" customWidth="1"/>
    <col min="43" max="43" width="9.140625" style="15"/>
    <col min="44" max="44" width="5.85546875" style="15" bestFit="1" customWidth="1"/>
    <col min="45" max="46" width="12" style="15" bestFit="1" customWidth="1"/>
    <col min="47" max="47" width="12.7109375" style="15" bestFit="1" customWidth="1"/>
    <col min="48" max="48" width="12.28515625" style="15" bestFit="1" customWidth="1"/>
    <col min="49" max="49" width="13.42578125" style="1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274</v>
      </c>
      <c r="B3" s="15" t="s">
        <v>201</v>
      </c>
      <c r="C3" s="15">
        <v>74.63</v>
      </c>
      <c r="D3" s="15">
        <v>296</v>
      </c>
      <c r="E3" s="15">
        <v>5.24</v>
      </c>
      <c r="F3" s="15">
        <v>-1.6491308135836702</v>
      </c>
      <c r="G3" s="15">
        <v>36</v>
      </c>
      <c r="H3" s="15">
        <v>2.3090363383333603</v>
      </c>
      <c r="I3" s="15">
        <v>27</v>
      </c>
      <c r="J3" s="15">
        <v>-1.2727925278333114</v>
      </c>
      <c r="Q3" s="15">
        <v>-0.61288700308362132</v>
      </c>
      <c r="R3" s="15">
        <v>-0.20429566769454044</v>
      </c>
      <c r="S3" s="15">
        <v>5</v>
      </c>
      <c r="T3" s="15">
        <v>161</v>
      </c>
      <c r="U3" s="15">
        <v>149</v>
      </c>
      <c r="V3" s="27"/>
      <c r="W3" s="15">
        <v>16</v>
      </c>
      <c r="X3" s="15">
        <v>1050</v>
      </c>
      <c r="Y3" s="15">
        <v>0</v>
      </c>
      <c r="Z3" s="15">
        <v>24</v>
      </c>
      <c r="AA3" s="15">
        <v>1074</v>
      </c>
      <c r="AB3" s="15">
        <v>67.125</v>
      </c>
      <c r="AC3" s="27"/>
      <c r="AD3" s="15">
        <v>13</v>
      </c>
      <c r="AE3" s="15">
        <v>801</v>
      </c>
      <c r="AF3" s="15">
        <v>0</v>
      </c>
      <c r="AG3" s="15">
        <v>0</v>
      </c>
      <c r="AH3" s="15">
        <v>801</v>
      </c>
      <c r="AI3" s="15">
        <v>61.615384615384613</v>
      </c>
      <c r="AJ3" s="27"/>
      <c r="AK3" s="15">
        <v>9</v>
      </c>
      <c r="AL3" s="15">
        <v>597</v>
      </c>
      <c r="AM3" s="15">
        <v>0</v>
      </c>
      <c r="AN3" s="15">
        <v>0</v>
      </c>
      <c r="AO3" s="15">
        <v>597</v>
      </c>
      <c r="AP3" s="15">
        <v>66.333333333333329</v>
      </c>
      <c r="AQ3" s="27"/>
      <c r="AR3" s="15">
        <v>16</v>
      </c>
      <c r="AS3" s="15">
        <v>1047</v>
      </c>
      <c r="AT3" s="15">
        <v>0</v>
      </c>
      <c r="AU3" s="15">
        <v>0</v>
      </c>
      <c r="AV3" s="15">
        <v>1047</v>
      </c>
      <c r="AW3" s="15">
        <v>65.4375</v>
      </c>
    </row>
    <row r="4" spans="1:50" x14ac:dyDescent="0.25">
      <c r="A4" s="15" t="s">
        <v>224</v>
      </c>
      <c r="B4" s="15" t="s">
        <v>201</v>
      </c>
      <c r="C4" s="15">
        <v>75.63</v>
      </c>
      <c r="D4" s="15">
        <v>304</v>
      </c>
      <c r="E4" s="15">
        <v>5.13</v>
      </c>
      <c r="F4" s="15">
        <v>-1.2657730244860572</v>
      </c>
      <c r="G4" s="15">
        <v>22</v>
      </c>
      <c r="H4" s="15">
        <v>0.25296296333766283</v>
      </c>
      <c r="I4" s="15">
        <v>26</v>
      </c>
      <c r="J4" s="15">
        <v>-1.4974127251782108</v>
      </c>
      <c r="K4" s="15">
        <v>102</v>
      </c>
      <c r="L4" s="15">
        <v>-1.386227037714824</v>
      </c>
      <c r="M4" s="15">
        <v>4.37</v>
      </c>
      <c r="N4" s="15">
        <v>-5.4241183820381081E-3</v>
      </c>
      <c r="O4" s="15">
        <v>7.3</v>
      </c>
      <c r="P4" s="15">
        <v>-0.13007007337314164</v>
      </c>
      <c r="Q4" s="15">
        <v>-4.0319440157966087</v>
      </c>
      <c r="R4" s="15">
        <v>-0.67199066929943474</v>
      </c>
      <c r="V4" s="27"/>
      <c r="AA4" s="15">
        <v>0</v>
      </c>
      <c r="AB4" s="15" t="s">
        <v>815</v>
      </c>
      <c r="AC4" s="27"/>
      <c r="AD4" s="15">
        <v>4</v>
      </c>
      <c r="AE4" s="15">
        <v>0</v>
      </c>
      <c r="AF4" s="15">
        <v>0</v>
      </c>
      <c r="AG4" s="15">
        <v>15</v>
      </c>
      <c r="AH4" s="15">
        <v>15</v>
      </c>
      <c r="AI4" s="15">
        <v>3.75</v>
      </c>
      <c r="AJ4" s="27"/>
      <c r="AK4" s="15">
        <v>2</v>
      </c>
      <c r="AL4" s="15">
        <v>0</v>
      </c>
      <c r="AM4" s="15">
        <v>0</v>
      </c>
      <c r="AN4" s="15">
        <v>11</v>
      </c>
      <c r="AO4" s="15">
        <v>11</v>
      </c>
      <c r="AP4" s="15">
        <v>5.5</v>
      </c>
      <c r="AQ4" s="27"/>
      <c r="AV4" s="15">
        <v>0</v>
      </c>
      <c r="AW4" s="15" t="s">
        <v>815</v>
      </c>
    </row>
    <row r="5" spans="1:50" x14ac:dyDescent="0.25">
      <c r="A5" s="15" t="s">
        <v>388</v>
      </c>
      <c r="B5" s="15" t="s">
        <v>201</v>
      </c>
      <c r="C5" s="15">
        <v>75.63</v>
      </c>
      <c r="D5" s="15">
        <v>306</v>
      </c>
      <c r="E5" s="15">
        <v>5.17</v>
      </c>
      <c r="F5" s="15">
        <v>-1.4051758568851889</v>
      </c>
      <c r="G5" s="15">
        <v>22</v>
      </c>
      <c r="H5" s="15">
        <v>0.25296296333766283</v>
      </c>
      <c r="I5" s="15">
        <v>27.5</v>
      </c>
      <c r="J5" s="15">
        <v>-1.1604824291608618</v>
      </c>
      <c r="K5" s="15">
        <v>104</v>
      </c>
      <c r="L5" s="15">
        <v>-1.1629593691905604</v>
      </c>
      <c r="M5" s="15">
        <v>4.63</v>
      </c>
      <c r="N5" s="15">
        <v>-1.0584263002851537</v>
      </c>
      <c r="O5" s="15">
        <v>8.16</v>
      </c>
      <c r="P5" s="15">
        <v>-2.2561812384758135</v>
      </c>
      <c r="Q5" s="15">
        <v>-6.7902622306599163</v>
      </c>
      <c r="R5" s="15">
        <v>-1.1317103717766528</v>
      </c>
      <c r="V5" s="27"/>
      <c r="W5" s="15">
        <v>12</v>
      </c>
      <c r="X5" s="15">
        <v>672</v>
      </c>
      <c r="Y5" s="15">
        <v>0</v>
      </c>
      <c r="Z5" s="15">
        <v>19</v>
      </c>
      <c r="AA5" s="15">
        <v>691</v>
      </c>
      <c r="AB5" s="15">
        <v>57.583333333333336</v>
      </c>
      <c r="AC5" s="27"/>
      <c r="AD5" s="15">
        <v>7</v>
      </c>
      <c r="AE5" s="15">
        <v>133</v>
      </c>
      <c r="AF5" s="15">
        <v>0</v>
      </c>
      <c r="AG5" s="15">
        <v>33</v>
      </c>
      <c r="AH5" s="15">
        <v>166</v>
      </c>
      <c r="AI5" s="15">
        <v>23.714285714285715</v>
      </c>
      <c r="AJ5" s="27"/>
      <c r="AO5" s="15">
        <v>0</v>
      </c>
      <c r="AP5" s="15" t="s">
        <v>815</v>
      </c>
      <c r="AQ5" s="27"/>
      <c r="AR5" s="15">
        <v>2</v>
      </c>
      <c r="AS5" s="15">
        <v>0</v>
      </c>
      <c r="AT5" s="15">
        <v>0</v>
      </c>
      <c r="AU5" s="15">
        <v>5</v>
      </c>
      <c r="AV5" s="15">
        <v>5</v>
      </c>
      <c r="AW5" s="15">
        <v>2.5</v>
      </c>
    </row>
    <row r="6" spans="1:50" x14ac:dyDescent="0.25">
      <c r="A6" s="15" t="s">
        <v>200</v>
      </c>
      <c r="B6" s="15" t="s">
        <v>201</v>
      </c>
      <c r="C6" s="15">
        <v>75.5</v>
      </c>
      <c r="D6" s="15">
        <v>304</v>
      </c>
      <c r="E6" s="15">
        <v>5.15</v>
      </c>
      <c r="F6" s="15">
        <v>-1.3354744406856245</v>
      </c>
      <c r="G6" s="15">
        <v>27</v>
      </c>
      <c r="H6" s="15">
        <v>0.98727488297898336</v>
      </c>
      <c r="I6" s="15">
        <v>27</v>
      </c>
      <c r="J6" s="15">
        <v>-1.2727925278333114</v>
      </c>
      <c r="K6" s="15">
        <v>112</v>
      </c>
      <c r="L6" s="15">
        <v>-0.26988869509350621</v>
      </c>
      <c r="M6" s="15">
        <v>4.8600000000000003</v>
      </c>
      <c r="N6" s="15">
        <v>-1.9899282304302199</v>
      </c>
      <c r="O6" s="15">
        <v>7.97</v>
      </c>
      <c r="P6" s="15">
        <v>-1.7864590043252224</v>
      </c>
      <c r="Q6" s="15">
        <v>-5.6672680153889017</v>
      </c>
      <c r="R6" s="15">
        <v>-0.94454466923148361</v>
      </c>
      <c r="V6" s="27"/>
      <c r="W6" s="15">
        <v>15</v>
      </c>
      <c r="X6" s="15">
        <v>693</v>
      </c>
      <c r="Y6" s="15">
        <v>0</v>
      </c>
      <c r="Z6" s="15">
        <v>31</v>
      </c>
      <c r="AA6" s="15">
        <v>724</v>
      </c>
      <c r="AB6" s="15">
        <v>48.266666666666666</v>
      </c>
      <c r="AC6" s="27"/>
      <c r="AD6" s="15">
        <v>16</v>
      </c>
      <c r="AE6" s="15">
        <v>669</v>
      </c>
      <c r="AF6" s="15">
        <v>0</v>
      </c>
      <c r="AG6" s="15">
        <v>91</v>
      </c>
      <c r="AH6" s="15">
        <v>760</v>
      </c>
      <c r="AI6" s="15">
        <v>47.5</v>
      </c>
      <c r="AJ6" s="27"/>
      <c r="AK6" s="15">
        <v>13</v>
      </c>
      <c r="AL6" s="15">
        <v>451</v>
      </c>
      <c r="AM6" s="15">
        <v>0</v>
      </c>
      <c r="AN6" s="15">
        <v>61</v>
      </c>
      <c r="AO6" s="15">
        <v>512</v>
      </c>
      <c r="AP6" s="15">
        <v>39.384615384615387</v>
      </c>
      <c r="AQ6" s="27"/>
      <c r="AR6" s="15">
        <v>8</v>
      </c>
      <c r="AS6" s="15">
        <v>103</v>
      </c>
      <c r="AT6" s="15">
        <v>0</v>
      </c>
      <c r="AU6" s="15">
        <v>43</v>
      </c>
      <c r="AV6" s="15">
        <v>146</v>
      </c>
      <c r="AW6" s="15">
        <v>18.25</v>
      </c>
    </row>
    <row r="7" spans="1:50" x14ac:dyDescent="0.25">
      <c r="A7" s="15" t="s">
        <v>293</v>
      </c>
      <c r="B7" s="15" t="s">
        <v>201</v>
      </c>
      <c r="C7" s="15">
        <v>75.38</v>
      </c>
      <c r="D7" s="15">
        <v>320</v>
      </c>
      <c r="E7" s="15">
        <v>5.38</v>
      </c>
      <c r="F7" s="15">
        <v>-2.1370407269806297</v>
      </c>
      <c r="G7" s="15">
        <v>23</v>
      </c>
      <c r="H7" s="15">
        <v>0.39982534726592694</v>
      </c>
      <c r="Q7" s="15">
        <v>-1.7372153797147027</v>
      </c>
      <c r="R7" s="15">
        <v>-0.86860768985735137</v>
      </c>
      <c r="S7" s="15">
        <v>3</v>
      </c>
      <c r="T7" s="15">
        <v>70</v>
      </c>
      <c r="U7" s="15">
        <v>68</v>
      </c>
      <c r="V7" s="27"/>
      <c r="W7" s="15">
        <v>8</v>
      </c>
      <c r="X7" s="15">
        <v>512</v>
      </c>
      <c r="Y7" s="15">
        <v>0</v>
      </c>
      <c r="Z7" s="15">
        <v>32</v>
      </c>
      <c r="AA7" s="15">
        <v>544</v>
      </c>
      <c r="AB7" s="15">
        <v>68</v>
      </c>
      <c r="AC7" s="27"/>
      <c r="AD7" s="15">
        <v>14</v>
      </c>
      <c r="AE7" s="15">
        <v>819</v>
      </c>
      <c r="AF7" s="15">
        <v>0</v>
      </c>
      <c r="AG7" s="15">
        <v>7</v>
      </c>
      <c r="AH7" s="15">
        <v>826</v>
      </c>
      <c r="AI7" s="15">
        <v>59</v>
      </c>
      <c r="AJ7" s="27"/>
      <c r="AK7" s="15">
        <v>4</v>
      </c>
      <c r="AL7" s="15">
        <v>110</v>
      </c>
      <c r="AM7" s="15">
        <v>0</v>
      </c>
      <c r="AN7" s="15">
        <v>0</v>
      </c>
      <c r="AO7" s="15">
        <v>110</v>
      </c>
      <c r="AP7" s="15">
        <v>27.5</v>
      </c>
      <c r="AQ7" s="27"/>
      <c r="AV7" s="15">
        <v>0</v>
      </c>
      <c r="AW7" s="15" t="s">
        <v>815</v>
      </c>
    </row>
    <row r="8" spans="1:50" x14ac:dyDescent="0.25">
      <c r="A8" s="15" t="s">
        <v>329</v>
      </c>
      <c r="B8" s="15" t="s">
        <v>201</v>
      </c>
      <c r="C8" s="15">
        <v>74.63</v>
      </c>
      <c r="D8" s="15">
        <v>306</v>
      </c>
      <c r="E8" s="15">
        <v>5.34</v>
      </c>
      <c r="F8" s="15">
        <v>-1.9976378945814981</v>
      </c>
      <c r="G8" s="15">
        <v>23</v>
      </c>
      <c r="H8" s="15">
        <v>0.39982534726592694</v>
      </c>
      <c r="I8" s="15">
        <v>26</v>
      </c>
      <c r="J8" s="15">
        <v>-1.4974127251782108</v>
      </c>
      <c r="K8" s="15">
        <v>102</v>
      </c>
      <c r="L8" s="15">
        <v>-1.386227037714824</v>
      </c>
      <c r="M8" s="15">
        <v>4.46</v>
      </c>
      <c r="N8" s="15">
        <v>-0.3699248736561932</v>
      </c>
      <c r="O8" s="15">
        <v>7.6</v>
      </c>
      <c r="P8" s="15">
        <v>-0.87173675887407298</v>
      </c>
      <c r="Q8" s="15">
        <v>-5.7231139427388724</v>
      </c>
      <c r="R8" s="15">
        <v>-0.95385232378981211</v>
      </c>
      <c r="S8" s="15">
        <v>6</v>
      </c>
      <c r="T8" s="15">
        <v>207</v>
      </c>
      <c r="U8" s="15">
        <v>180</v>
      </c>
      <c r="V8" s="27"/>
      <c r="AA8" s="15">
        <v>0</v>
      </c>
      <c r="AB8" s="15" t="s">
        <v>815</v>
      </c>
      <c r="AC8" s="27"/>
      <c r="AD8" s="15">
        <v>16</v>
      </c>
      <c r="AE8" s="15">
        <v>1101</v>
      </c>
      <c r="AF8" s="15">
        <v>0</v>
      </c>
      <c r="AG8" s="15">
        <v>73</v>
      </c>
      <c r="AH8" s="15">
        <v>1174</v>
      </c>
      <c r="AI8" s="15">
        <v>73.375</v>
      </c>
      <c r="AJ8" s="27"/>
      <c r="AK8" s="15">
        <v>16</v>
      </c>
      <c r="AL8" s="15">
        <v>1075</v>
      </c>
      <c r="AM8" s="15">
        <v>0</v>
      </c>
      <c r="AN8" s="15">
        <v>68</v>
      </c>
      <c r="AO8" s="15">
        <v>1143</v>
      </c>
      <c r="AP8" s="15">
        <v>71.4375</v>
      </c>
      <c r="AQ8" s="27"/>
      <c r="AR8" s="15">
        <v>16</v>
      </c>
      <c r="AS8" s="15">
        <v>1127</v>
      </c>
      <c r="AT8" s="15">
        <v>0</v>
      </c>
      <c r="AU8" s="15">
        <v>46</v>
      </c>
      <c r="AV8" s="15">
        <v>1173</v>
      </c>
      <c r="AW8" s="15">
        <v>73.3125</v>
      </c>
    </row>
    <row r="9" spans="1:50" x14ac:dyDescent="0.25">
      <c r="A9" s="15" t="s">
        <v>393</v>
      </c>
      <c r="B9" s="15" t="s">
        <v>201</v>
      </c>
      <c r="C9" s="15">
        <v>77</v>
      </c>
      <c r="D9" s="15">
        <v>312</v>
      </c>
      <c r="E9" s="15">
        <v>5.28</v>
      </c>
      <c r="F9" s="15">
        <v>-1.7885336459828021</v>
      </c>
      <c r="G9" s="15">
        <v>20</v>
      </c>
      <c r="H9" s="15">
        <v>-4.0761804518865366E-2</v>
      </c>
      <c r="I9" s="15">
        <v>26</v>
      </c>
      <c r="J9" s="15">
        <v>-1.4974127251782108</v>
      </c>
      <c r="K9" s="15">
        <v>93</v>
      </c>
      <c r="L9" s="15">
        <v>-2.3909315460740101</v>
      </c>
      <c r="M9" s="15">
        <v>4.6500000000000004</v>
      </c>
      <c r="N9" s="15">
        <v>-1.1394264681238568</v>
      </c>
      <c r="O9" s="15">
        <v>7.73</v>
      </c>
      <c r="P9" s="15">
        <v>-1.1931256559244787</v>
      </c>
      <c r="Q9" s="15">
        <v>-8.0501918458022246</v>
      </c>
      <c r="R9" s="15">
        <v>-1.3416986409670375</v>
      </c>
      <c r="S9" s="15">
        <v>3</v>
      </c>
      <c r="T9" s="15">
        <v>76</v>
      </c>
      <c r="U9" s="15">
        <v>74</v>
      </c>
      <c r="V9" s="27"/>
      <c r="W9" s="15">
        <v>16</v>
      </c>
      <c r="X9" s="15">
        <v>360</v>
      </c>
      <c r="Y9" s="15">
        <v>0</v>
      </c>
      <c r="Z9" s="15">
        <v>105</v>
      </c>
      <c r="AA9" s="15">
        <v>465</v>
      </c>
      <c r="AB9" s="15">
        <v>29.0625</v>
      </c>
      <c r="AC9" s="27"/>
      <c r="AD9" s="15">
        <v>14</v>
      </c>
      <c r="AE9" s="15">
        <v>949</v>
      </c>
      <c r="AF9" s="15">
        <v>0</v>
      </c>
      <c r="AG9" s="15">
        <v>53</v>
      </c>
      <c r="AH9" s="15">
        <v>1002</v>
      </c>
      <c r="AI9" s="15">
        <v>71.571428571428569</v>
      </c>
      <c r="AJ9" s="27"/>
      <c r="AK9" s="15">
        <v>12</v>
      </c>
      <c r="AL9" s="15">
        <v>766</v>
      </c>
      <c r="AM9" s="15">
        <v>0</v>
      </c>
      <c r="AN9" s="15">
        <v>49</v>
      </c>
      <c r="AO9" s="15">
        <v>815</v>
      </c>
      <c r="AP9" s="15">
        <v>67.916666666666671</v>
      </c>
      <c r="AQ9" s="27"/>
      <c r="AR9" s="15">
        <v>11</v>
      </c>
      <c r="AS9" s="15">
        <v>709</v>
      </c>
      <c r="AT9" s="15">
        <v>0</v>
      </c>
      <c r="AU9" s="15">
        <v>53</v>
      </c>
      <c r="AV9" s="15">
        <v>762</v>
      </c>
      <c r="AW9" s="15">
        <v>69.272727272727266</v>
      </c>
    </row>
    <row r="10" spans="1:50" x14ac:dyDescent="0.25">
      <c r="A10" s="15" t="s">
        <v>262</v>
      </c>
      <c r="B10" s="15" t="s">
        <v>201</v>
      </c>
      <c r="C10" s="15">
        <v>75.63</v>
      </c>
      <c r="D10" s="15">
        <v>313</v>
      </c>
      <c r="E10" s="15">
        <v>5.17</v>
      </c>
      <c r="F10" s="15">
        <v>-1.4051758568851889</v>
      </c>
      <c r="G10" s="15">
        <v>36</v>
      </c>
      <c r="H10" s="15">
        <v>2.3090363383333603</v>
      </c>
      <c r="I10" s="15">
        <v>23.5</v>
      </c>
      <c r="J10" s="15">
        <v>-2.0589632185404594</v>
      </c>
      <c r="K10" s="15">
        <v>101</v>
      </c>
      <c r="L10" s="15">
        <v>-1.4978608719769559</v>
      </c>
      <c r="M10" s="15">
        <v>4.7</v>
      </c>
      <c r="N10" s="15">
        <v>-1.3419268877206092</v>
      </c>
      <c r="O10" s="15">
        <v>8.2200000000000006</v>
      </c>
      <c r="P10" s="15">
        <v>-2.4045145755760013</v>
      </c>
      <c r="Q10" s="15">
        <v>-6.3994050723658535</v>
      </c>
      <c r="R10" s="15">
        <v>-1.0665675120609757</v>
      </c>
      <c r="V10" s="27"/>
      <c r="AA10" s="15">
        <v>0</v>
      </c>
      <c r="AB10" s="15" t="s">
        <v>815</v>
      </c>
      <c r="AC10" s="27"/>
      <c r="AH10" s="15">
        <v>0</v>
      </c>
      <c r="AI10" s="15" t="s">
        <v>815</v>
      </c>
      <c r="AJ10" s="27"/>
      <c r="AK10" s="15">
        <v>9</v>
      </c>
      <c r="AL10" s="15">
        <v>357</v>
      </c>
      <c r="AM10" s="15">
        <v>0</v>
      </c>
      <c r="AN10" s="15">
        <v>48</v>
      </c>
      <c r="AO10" s="15">
        <v>405</v>
      </c>
      <c r="AP10" s="15">
        <v>45</v>
      </c>
      <c r="AQ10" s="27"/>
      <c r="AR10" s="15">
        <v>14</v>
      </c>
      <c r="AS10" s="15">
        <v>720</v>
      </c>
      <c r="AT10" s="15">
        <v>0</v>
      </c>
      <c r="AU10" s="15">
        <v>38</v>
      </c>
      <c r="AV10" s="15">
        <v>758</v>
      </c>
      <c r="AW10" s="15">
        <v>54.142857142857146</v>
      </c>
    </row>
    <row r="11" spans="1:50" x14ac:dyDescent="0.25">
      <c r="A11" s="15" t="s">
        <v>357</v>
      </c>
      <c r="B11" s="15" t="s">
        <v>201</v>
      </c>
      <c r="C11" s="15">
        <v>75.38</v>
      </c>
      <c r="D11" s="15">
        <v>298</v>
      </c>
      <c r="E11" s="15">
        <v>5.0999999999999996</v>
      </c>
      <c r="F11" s="15">
        <v>-1.1612209001867075</v>
      </c>
      <c r="G11" s="15">
        <v>25</v>
      </c>
      <c r="H11" s="15">
        <v>0.69355011512245512</v>
      </c>
      <c r="I11" s="15">
        <v>25.5</v>
      </c>
      <c r="J11" s="15">
        <v>-1.6097228238506605</v>
      </c>
      <c r="K11" s="15">
        <v>104</v>
      </c>
      <c r="L11" s="15">
        <v>-1.1629593691905604</v>
      </c>
      <c r="M11" s="15">
        <v>4.63</v>
      </c>
      <c r="N11" s="15">
        <v>-1.0584263002851537</v>
      </c>
      <c r="O11" s="15">
        <v>7.93</v>
      </c>
      <c r="P11" s="15">
        <v>-1.6875701129250982</v>
      </c>
      <c r="Q11" s="15">
        <v>-5.9863493913157253</v>
      </c>
      <c r="R11" s="15">
        <v>-0.99772489855262092</v>
      </c>
      <c r="S11" s="15">
        <v>2</v>
      </c>
      <c r="T11" s="15">
        <v>43</v>
      </c>
      <c r="U11" s="15">
        <v>42</v>
      </c>
      <c r="V11" s="27"/>
      <c r="W11" s="15">
        <v>16</v>
      </c>
      <c r="X11" s="15">
        <v>1035</v>
      </c>
      <c r="Y11" s="15">
        <v>0</v>
      </c>
      <c r="Z11" s="15">
        <v>60</v>
      </c>
      <c r="AA11" s="15">
        <v>1095</v>
      </c>
      <c r="AB11" s="15">
        <v>68.4375</v>
      </c>
      <c r="AC11" s="27"/>
      <c r="AD11" s="15">
        <v>15</v>
      </c>
      <c r="AE11" s="15">
        <v>1017</v>
      </c>
      <c r="AF11" s="15">
        <v>0</v>
      </c>
      <c r="AG11" s="15">
        <v>4</v>
      </c>
      <c r="AH11" s="15">
        <v>1021</v>
      </c>
      <c r="AI11" s="15">
        <v>68.066666666666663</v>
      </c>
      <c r="AJ11" s="27"/>
      <c r="AK11" s="15">
        <v>16</v>
      </c>
      <c r="AL11" s="15">
        <v>1047</v>
      </c>
      <c r="AM11" s="15">
        <v>0</v>
      </c>
      <c r="AN11" s="15">
        <v>16</v>
      </c>
      <c r="AO11" s="15">
        <v>1063</v>
      </c>
      <c r="AP11" s="15">
        <v>66.4375</v>
      </c>
      <c r="AQ11" s="27"/>
      <c r="AR11" s="15">
        <v>4</v>
      </c>
      <c r="AS11" s="15">
        <v>241</v>
      </c>
      <c r="AT11" s="15">
        <v>0</v>
      </c>
      <c r="AU11" s="15">
        <v>0</v>
      </c>
      <c r="AV11" s="15">
        <v>241</v>
      </c>
      <c r="AW11" s="15">
        <v>60.25</v>
      </c>
    </row>
    <row r="12" spans="1:50" x14ac:dyDescent="0.25">
      <c r="A12" s="15" t="s">
        <v>197</v>
      </c>
      <c r="B12" s="15" t="s">
        <v>10</v>
      </c>
      <c r="C12" s="15">
        <v>70.38</v>
      </c>
      <c r="D12" s="15">
        <v>188</v>
      </c>
      <c r="E12" s="15">
        <v>4.5</v>
      </c>
      <c r="F12" s="15">
        <v>0.92982158580026542</v>
      </c>
      <c r="G12" s="15">
        <v>15</v>
      </c>
      <c r="H12" s="15">
        <v>-0.77507372416018583</v>
      </c>
      <c r="I12" s="15">
        <v>35.5</v>
      </c>
      <c r="J12" s="15">
        <v>0.6364791495983334</v>
      </c>
      <c r="K12" s="15">
        <v>117</v>
      </c>
      <c r="L12" s="15">
        <v>0.28828047621715275</v>
      </c>
      <c r="M12" s="15">
        <v>4.2699999999999996</v>
      </c>
      <c r="N12" s="15">
        <v>0.39957672081147039</v>
      </c>
      <c r="O12" s="15">
        <v>7.14</v>
      </c>
      <c r="P12" s="15">
        <v>0.26548549222735568</v>
      </c>
      <c r="Q12" s="15">
        <v>1.7445697004943919</v>
      </c>
      <c r="R12" s="15">
        <v>0.29076161674906531</v>
      </c>
      <c r="S12" s="15">
        <v>7</v>
      </c>
      <c r="T12" s="15">
        <v>216</v>
      </c>
      <c r="U12" s="15">
        <v>185</v>
      </c>
      <c r="V12" s="27"/>
      <c r="W12" s="15">
        <v>14</v>
      </c>
      <c r="X12" s="15">
        <v>0</v>
      </c>
      <c r="Y12" s="15">
        <v>223</v>
      </c>
      <c r="Z12" s="15">
        <v>184</v>
      </c>
      <c r="AA12" s="15">
        <v>407</v>
      </c>
      <c r="AB12" s="15">
        <v>29.071428571428573</v>
      </c>
      <c r="AC12" s="27"/>
      <c r="AD12" s="15">
        <v>16</v>
      </c>
      <c r="AE12" s="15">
        <v>0</v>
      </c>
      <c r="AF12" s="15">
        <v>724</v>
      </c>
      <c r="AG12" s="15">
        <v>163</v>
      </c>
      <c r="AH12" s="15">
        <v>887</v>
      </c>
      <c r="AI12" s="15">
        <v>55.4375</v>
      </c>
      <c r="AJ12" s="27"/>
      <c r="AK12" s="15">
        <v>15</v>
      </c>
      <c r="AL12" s="15">
        <v>0</v>
      </c>
      <c r="AM12" s="15">
        <v>814</v>
      </c>
      <c r="AN12" s="15">
        <v>65</v>
      </c>
      <c r="AO12" s="15">
        <v>879</v>
      </c>
      <c r="AP12" s="15">
        <v>58.6</v>
      </c>
      <c r="AQ12" s="27"/>
      <c r="AR12" s="15">
        <v>16</v>
      </c>
      <c r="AS12" s="15">
        <v>0</v>
      </c>
      <c r="AT12" s="15">
        <v>939</v>
      </c>
      <c r="AU12" s="15">
        <v>75</v>
      </c>
      <c r="AV12" s="15">
        <v>1014</v>
      </c>
      <c r="AW12" s="15">
        <v>63.375</v>
      </c>
    </row>
    <row r="13" spans="1:50" x14ac:dyDescent="0.25">
      <c r="A13" s="15" t="s">
        <v>154</v>
      </c>
      <c r="B13" s="15" t="s">
        <v>10</v>
      </c>
      <c r="C13" s="15">
        <v>71.63</v>
      </c>
      <c r="D13" s="15">
        <v>213</v>
      </c>
      <c r="E13" s="15">
        <v>4.59</v>
      </c>
      <c r="F13" s="15">
        <v>0.61616521290221982</v>
      </c>
      <c r="G13" s="15">
        <v>17</v>
      </c>
      <c r="H13" s="15">
        <v>-0.48134895630365765</v>
      </c>
      <c r="I13" s="15">
        <v>35</v>
      </c>
      <c r="J13" s="15">
        <v>0.52416905092588373</v>
      </c>
      <c r="K13" s="15">
        <v>116</v>
      </c>
      <c r="L13" s="15">
        <v>0.17664664195502094</v>
      </c>
      <c r="M13" s="15">
        <v>4.13</v>
      </c>
      <c r="N13" s="15">
        <v>0.96657789568237795</v>
      </c>
      <c r="O13" s="15">
        <v>7.05</v>
      </c>
      <c r="P13" s="15">
        <v>0.48798549787763484</v>
      </c>
      <c r="Q13" s="15">
        <v>2.2901953430394797</v>
      </c>
      <c r="R13" s="15">
        <v>0.38169922383991328</v>
      </c>
      <c r="S13" s="15">
        <v>6</v>
      </c>
      <c r="T13" s="15">
        <v>182</v>
      </c>
      <c r="U13" s="15">
        <v>163</v>
      </c>
      <c r="V13" s="27"/>
      <c r="W13" s="15">
        <v>14</v>
      </c>
      <c r="X13" s="15">
        <v>0</v>
      </c>
      <c r="Y13" s="15">
        <v>16</v>
      </c>
      <c r="Z13" s="15">
        <v>243</v>
      </c>
      <c r="AA13" s="15">
        <v>259</v>
      </c>
      <c r="AB13" s="15">
        <v>18.5</v>
      </c>
      <c r="AC13" s="27"/>
      <c r="AD13" s="15">
        <v>12</v>
      </c>
      <c r="AE13" s="15">
        <v>0</v>
      </c>
      <c r="AF13" s="15">
        <v>140</v>
      </c>
      <c r="AG13" s="15">
        <v>134</v>
      </c>
      <c r="AH13" s="15">
        <v>274</v>
      </c>
      <c r="AI13" s="15">
        <v>22.833333333333332</v>
      </c>
      <c r="AJ13" s="27"/>
      <c r="AO13" s="15">
        <v>0</v>
      </c>
      <c r="AP13" s="15" t="s">
        <v>815</v>
      </c>
      <c r="AQ13" s="27"/>
      <c r="AR13" s="15">
        <v>2</v>
      </c>
      <c r="AS13" s="15">
        <v>0</v>
      </c>
      <c r="AT13" s="15">
        <v>41</v>
      </c>
      <c r="AU13" s="15">
        <v>23</v>
      </c>
      <c r="AV13" s="15">
        <v>64</v>
      </c>
      <c r="AW13" s="15">
        <v>32</v>
      </c>
    </row>
    <row r="14" spans="1:50" x14ac:dyDescent="0.25">
      <c r="A14" s="15" t="s">
        <v>63</v>
      </c>
      <c r="B14" s="15" t="s">
        <v>10</v>
      </c>
      <c r="C14" s="15">
        <v>71.38</v>
      </c>
      <c r="D14" s="15">
        <v>197</v>
      </c>
      <c r="E14" s="15">
        <v>4.62</v>
      </c>
      <c r="F14" s="15">
        <v>0.51161308860287025</v>
      </c>
      <c r="G14" s="15">
        <v>11</v>
      </c>
      <c r="H14" s="15">
        <v>-1.3625232598732422</v>
      </c>
      <c r="I14" s="15">
        <v>34.5</v>
      </c>
      <c r="J14" s="15">
        <v>0.411858952253434</v>
      </c>
      <c r="K14" s="15">
        <v>123</v>
      </c>
      <c r="L14" s="15">
        <v>0.95808348178994351</v>
      </c>
      <c r="M14" s="15">
        <v>4.33</v>
      </c>
      <c r="N14" s="15">
        <v>0.15657621729536456</v>
      </c>
      <c r="O14" s="15">
        <v>7.04</v>
      </c>
      <c r="P14" s="15">
        <v>0.51270772072766535</v>
      </c>
      <c r="Q14" s="15">
        <v>1.1883162007960353</v>
      </c>
      <c r="R14" s="15">
        <v>0.19805270013267254</v>
      </c>
      <c r="S14" s="15">
        <v>4</v>
      </c>
      <c r="T14" s="15">
        <v>102</v>
      </c>
      <c r="U14" s="15">
        <v>98</v>
      </c>
      <c r="V14" s="27"/>
      <c r="W14" s="15">
        <v>16</v>
      </c>
      <c r="X14" s="15">
        <v>0</v>
      </c>
      <c r="Y14" s="15">
        <v>864</v>
      </c>
      <c r="Z14" s="15">
        <v>132</v>
      </c>
      <c r="AA14" s="15">
        <v>996</v>
      </c>
      <c r="AB14" s="15">
        <v>62.25</v>
      </c>
      <c r="AC14" s="27"/>
      <c r="AD14" s="15">
        <v>15</v>
      </c>
      <c r="AE14" s="15">
        <v>0</v>
      </c>
      <c r="AF14" s="15">
        <v>915</v>
      </c>
      <c r="AG14" s="15">
        <v>121</v>
      </c>
      <c r="AH14" s="15">
        <v>1036</v>
      </c>
      <c r="AI14" s="15">
        <v>69.066666666666663</v>
      </c>
      <c r="AJ14" s="27"/>
      <c r="AK14" s="15">
        <v>14</v>
      </c>
      <c r="AL14" s="15">
        <v>0</v>
      </c>
      <c r="AM14" s="15">
        <v>763</v>
      </c>
      <c r="AN14" s="15">
        <v>105</v>
      </c>
      <c r="AO14" s="15">
        <v>868</v>
      </c>
      <c r="AP14" s="15">
        <v>62</v>
      </c>
      <c r="AQ14" s="27"/>
      <c r="AR14" s="15">
        <v>15</v>
      </c>
      <c r="AS14" s="15">
        <v>0</v>
      </c>
      <c r="AT14" s="15">
        <v>855</v>
      </c>
      <c r="AU14" s="15">
        <v>82</v>
      </c>
      <c r="AV14" s="15">
        <v>937</v>
      </c>
      <c r="AW14" s="15">
        <v>62.466666666666669</v>
      </c>
    </row>
    <row r="15" spans="1:50" x14ac:dyDescent="0.25">
      <c r="A15" s="15" t="s">
        <v>37</v>
      </c>
      <c r="B15" s="15" t="s">
        <v>10</v>
      </c>
      <c r="C15" s="15">
        <v>70.75</v>
      </c>
      <c r="D15" s="15">
        <v>195</v>
      </c>
      <c r="E15" s="15">
        <v>4.63</v>
      </c>
      <c r="F15" s="15">
        <v>0.47676238050308806</v>
      </c>
      <c r="G15" s="15">
        <v>10</v>
      </c>
      <c r="H15" s="15">
        <v>-1.5093856438015063</v>
      </c>
      <c r="I15" s="15">
        <v>40.5</v>
      </c>
      <c r="J15" s="15">
        <v>1.7595801363228303</v>
      </c>
      <c r="K15" s="15">
        <v>122</v>
      </c>
      <c r="L15" s="15">
        <v>0.84644964752781171</v>
      </c>
      <c r="M15" s="15">
        <v>4.38</v>
      </c>
      <c r="N15" s="15">
        <v>-4.5924202301387877E-2</v>
      </c>
      <c r="O15" s="15">
        <v>6.94</v>
      </c>
      <c r="P15" s="15">
        <v>0.75992994922797508</v>
      </c>
      <c r="Q15" s="15">
        <v>2.2874122674788109</v>
      </c>
      <c r="R15" s="15">
        <v>0.38123537791313516</v>
      </c>
      <c r="S15" s="15">
        <v>5</v>
      </c>
      <c r="T15" s="15">
        <v>148</v>
      </c>
      <c r="U15" s="15">
        <v>140</v>
      </c>
      <c r="V15" s="27"/>
      <c r="W15" s="15">
        <v>10</v>
      </c>
      <c r="X15" s="15">
        <v>0</v>
      </c>
      <c r="Y15" s="15">
        <v>449</v>
      </c>
      <c r="Z15" s="15">
        <v>53</v>
      </c>
      <c r="AA15" s="15">
        <v>502</v>
      </c>
      <c r="AB15" s="15">
        <v>50.2</v>
      </c>
      <c r="AC15" s="27"/>
      <c r="AD15" s="15">
        <v>13</v>
      </c>
      <c r="AE15" s="15">
        <v>0</v>
      </c>
      <c r="AF15" s="15">
        <v>788</v>
      </c>
      <c r="AG15" s="15">
        <v>69</v>
      </c>
      <c r="AH15" s="15">
        <v>857</v>
      </c>
      <c r="AI15" s="15">
        <v>65.92307692307692</v>
      </c>
      <c r="AJ15" s="27"/>
      <c r="AK15" s="15">
        <v>4</v>
      </c>
      <c r="AL15" s="15">
        <v>0</v>
      </c>
      <c r="AM15" s="15">
        <v>198</v>
      </c>
      <c r="AN15" s="15">
        <v>8</v>
      </c>
      <c r="AO15" s="15">
        <v>206</v>
      </c>
      <c r="AP15" s="15">
        <v>51.5</v>
      </c>
      <c r="AQ15" s="27"/>
      <c r="AR15" s="15">
        <v>12</v>
      </c>
      <c r="AS15" s="15">
        <v>0</v>
      </c>
      <c r="AT15" s="15">
        <v>10</v>
      </c>
      <c r="AU15" s="15">
        <v>144</v>
      </c>
      <c r="AV15" s="15">
        <v>154</v>
      </c>
      <c r="AW15" s="15">
        <v>12.833333333333334</v>
      </c>
    </row>
    <row r="16" spans="1:50" x14ac:dyDescent="0.25">
      <c r="A16" s="15" t="s">
        <v>226</v>
      </c>
      <c r="B16" s="15" t="s">
        <v>10</v>
      </c>
      <c r="C16" s="15">
        <v>71.88</v>
      </c>
      <c r="D16" s="15">
        <v>195</v>
      </c>
      <c r="E16" s="15">
        <v>4.51</v>
      </c>
      <c r="F16" s="15">
        <v>0.89497087770048322</v>
      </c>
      <c r="G16" s="15">
        <v>13</v>
      </c>
      <c r="H16" s="15">
        <v>-1.068798492016714</v>
      </c>
      <c r="I16" s="15">
        <v>38</v>
      </c>
      <c r="J16" s="15">
        <v>1.1980296429605819</v>
      </c>
      <c r="K16" s="15">
        <v>127</v>
      </c>
      <c r="L16" s="15">
        <v>1.4046188188384707</v>
      </c>
      <c r="M16" s="15">
        <v>4</v>
      </c>
      <c r="N16" s="15">
        <v>1.4930789866339358</v>
      </c>
      <c r="O16" s="15">
        <v>6.75</v>
      </c>
      <c r="P16" s="15">
        <v>1.2296521833785663</v>
      </c>
      <c r="Q16" s="15">
        <v>5.151552017495324</v>
      </c>
      <c r="R16" s="15">
        <v>0.85859200291588733</v>
      </c>
      <c r="S16" s="15">
        <v>6</v>
      </c>
      <c r="T16" s="15">
        <v>187</v>
      </c>
      <c r="U16" s="15">
        <v>168</v>
      </c>
      <c r="V16" s="27"/>
      <c r="AA16" s="15">
        <v>0</v>
      </c>
      <c r="AB16" s="15" t="s">
        <v>815</v>
      </c>
      <c r="AC16" s="27"/>
      <c r="AH16" s="15">
        <v>0</v>
      </c>
      <c r="AI16" s="15" t="s">
        <v>815</v>
      </c>
      <c r="AJ16" s="27"/>
      <c r="AO16" s="15">
        <v>0</v>
      </c>
      <c r="AP16" s="15" t="s">
        <v>815</v>
      </c>
      <c r="AQ16" s="27"/>
      <c r="AV16" s="15">
        <v>0</v>
      </c>
      <c r="AW16" s="15" t="s">
        <v>815</v>
      </c>
    </row>
    <row r="17" spans="1:49" x14ac:dyDescent="0.25">
      <c r="A17" s="15" t="s">
        <v>361</v>
      </c>
      <c r="B17" s="15" t="s">
        <v>10</v>
      </c>
      <c r="C17" s="15">
        <v>71.25</v>
      </c>
      <c r="D17" s="15">
        <v>194</v>
      </c>
      <c r="E17" s="15">
        <v>4.3899999999999997</v>
      </c>
      <c r="F17" s="15">
        <v>1.3131793748978784</v>
      </c>
      <c r="G17" s="15">
        <v>17</v>
      </c>
      <c r="H17" s="15">
        <v>-0.48134895630365765</v>
      </c>
      <c r="I17" s="15">
        <v>38.5</v>
      </c>
      <c r="J17" s="15">
        <v>1.3103397416330316</v>
      </c>
      <c r="K17" s="15">
        <v>123</v>
      </c>
      <c r="L17" s="15">
        <v>0.95808348178994351</v>
      </c>
      <c r="M17" s="15">
        <v>4.04</v>
      </c>
      <c r="N17" s="15">
        <v>1.3310786509565331</v>
      </c>
      <c r="Q17" s="15">
        <v>4.4313322929737282</v>
      </c>
      <c r="R17" s="15">
        <v>0.88626645859474562</v>
      </c>
      <c r="S17" s="15">
        <v>1</v>
      </c>
      <c r="T17" s="15">
        <v>31</v>
      </c>
      <c r="U17" s="15">
        <v>31</v>
      </c>
      <c r="V17" s="27"/>
      <c r="W17" s="15">
        <v>16</v>
      </c>
      <c r="X17" s="15">
        <v>0</v>
      </c>
      <c r="Y17" s="15">
        <v>805</v>
      </c>
      <c r="Z17" s="15">
        <v>83</v>
      </c>
      <c r="AA17" s="15">
        <v>888</v>
      </c>
      <c r="AB17" s="15">
        <v>55.5</v>
      </c>
      <c r="AC17" s="27"/>
      <c r="AD17" s="15">
        <v>16</v>
      </c>
      <c r="AE17" s="15">
        <v>0</v>
      </c>
      <c r="AF17" s="15">
        <v>623</v>
      </c>
      <c r="AG17" s="15">
        <v>125</v>
      </c>
      <c r="AH17" s="15">
        <v>748</v>
      </c>
      <c r="AI17" s="15">
        <v>46.75</v>
      </c>
      <c r="AJ17" s="27"/>
      <c r="AK17" s="15">
        <v>16</v>
      </c>
      <c r="AL17" s="15">
        <v>0</v>
      </c>
      <c r="AM17" s="15">
        <v>688</v>
      </c>
      <c r="AN17" s="15">
        <v>41</v>
      </c>
      <c r="AO17" s="15">
        <v>729</v>
      </c>
      <c r="AP17" s="15">
        <v>45.5625</v>
      </c>
      <c r="AQ17" s="27"/>
      <c r="AR17" s="15">
        <v>16</v>
      </c>
      <c r="AS17" s="15">
        <v>0</v>
      </c>
      <c r="AT17" s="15">
        <v>674</v>
      </c>
      <c r="AU17" s="15">
        <v>115</v>
      </c>
      <c r="AV17" s="15">
        <v>789</v>
      </c>
      <c r="AW17" s="15">
        <v>49.3125</v>
      </c>
    </row>
    <row r="18" spans="1:49" x14ac:dyDescent="0.25">
      <c r="A18" s="15" t="s">
        <v>129</v>
      </c>
      <c r="B18" s="15" t="s">
        <v>10</v>
      </c>
      <c r="C18" s="15">
        <v>71.5</v>
      </c>
      <c r="D18" s="15">
        <v>203</v>
      </c>
      <c r="E18" s="15">
        <v>4.41</v>
      </c>
      <c r="F18" s="15">
        <v>1.2434779586983111</v>
      </c>
      <c r="G18" s="15">
        <v>17</v>
      </c>
      <c r="H18" s="15">
        <v>-0.48134895630365765</v>
      </c>
      <c r="I18" s="15">
        <v>32.5</v>
      </c>
      <c r="J18" s="15">
        <v>-3.7381442436364792E-2</v>
      </c>
      <c r="K18" s="15">
        <v>116</v>
      </c>
      <c r="L18" s="15">
        <v>0.17664664195502094</v>
      </c>
      <c r="M18" s="15">
        <v>4.2699999999999996</v>
      </c>
      <c r="N18" s="15">
        <v>0.39957672081147039</v>
      </c>
      <c r="O18" s="15">
        <v>7.15</v>
      </c>
      <c r="P18" s="15">
        <v>0.24076326937732295</v>
      </c>
      <c r="Q18" s="15">
        <v>1.5417341921021031</v>
      </c>
      <c r="R18" s="15">
        <v>0.25695569868368384</v>
      </c>
      <c r="S18" s="15">
        <v>6</v>
      </c>
      <c r="T18" s="15">
        <v>195</v>
      </c>
      <c r="U18" s="15">
        <v>175</v>
      </c>
      <c r="V18" s="27"/>
      <c r="W18" s="15">
        <v>14</v>
      </c>
      <c r="X18" s="15">
        <v>0</v>
      </c>
      <c r="Y18" s="15">
        <v>163</v>
      </c>
      <c r="Z18" s="15">
        <v>120</v>
      </c>
      <c r="AA18" s="15">
        <v>283</v>
      </c>
      <c r="AB18" s="15">
        <v>20.214285714285715</v>
      </c>
      <c r="AC18" s="27"/>
      <c r="AH18" s="15">
        <v>0</v>
      </c>
      <c r="AI18" s="15" t="s">
        <v>815</v>
      </c>
      <c r="AJ18" s="27"/>
      <c r="AK18" s="15">
        <v>0</v>
      </c>
      <c r="AL18" s="15">
        <v>0</v>
      </c>
      <c r="AM18" s="15">
        <v>13</v>
      </c>
      <c r="AN18" s="15">
        <v>69</v>
      </c>
      <c r="AO18" s="15">
        <v>82</v>
      </c>
      <c r="AP18" s="15" t="s">
        <v>815</v>
      </c>
      <c r="AQ18" s="27"/>
      <c r="AR18" s="15">
        <v>5</v>
      </c>
      <c r="AS18" s="15">
        <v>0</v>
      </c>
      <c r="AT18" s="15">
        <v>256</v>
      </c>
      <c r="AU18" s="15">
        <v>5</v>
      </c>
      <c r="AV18" s="15">
        <v>261</v>
      </c>
      <c r="AW18" s="15">
        <v>52.2</v>
      </c>
    </row>
    <row r="19" spans="1:49" x14ac:dyDescent="0.25">
      <c r="A19" s="15" t="s">
        <v>118</v>
      </c>
      <c r="B19" s="15" t="s">
        <v>10</v>
      </c>
      <c r="C19" s="15">
        <v>69.88</v>
      </c>
      <c r="D19" s="15">
        <v>202</v>
      </c>
      <c r="E19" s="15">
        <v>4.54</v>
      </c>
      <c r="F19" s="15">
        <v>0.79041875340113366</v>
      </c>
      <c r="G19" s="15">
        <v>15</v>
      </c>
      <c r="H19" s="15">
        <v>-0.77507372416018583</v>
      </c>
      <c r="Q19" s="15">
        <v>1.5345029240947827E-2</v>
      </c>
      <c r="R19" s="15">
        <v>7.6725146204739136E-3</v>
      </c>
      <c r="V19" s="27"/>
      <c r="W19" s="15">
        <v>12</v>
      </c>
      <c r="X19" s="15">
        <v>0</v>
      </c>
      <c r="Y19" s="15">
        <v>110</v>
      </c>
      <c r="Z19" s="15">
        <v>149</v>
      </c>
      <c r="AA19" s="15">
        <v>259</v>
      </c>
      <c r="AB19" s="15">
        <v>21.583333333333332</v>
      </c>
      <c r="AC19" s="27"/>
      <c r="AD19" s="15">
        <v>3</v>
      </c>
      <c r="AE19" s="15">
        <v>0</v>
      </c>
      <c r="AF19" s="15">
        <v>17</v>
      </c>
      <c r="AG19" s="15">
        <v>16</v>
      </c>
      <c r="AH19" s="15">
        <v>33</v>
      </c>
      <c r="AI19" s="15">
        <v>11</v>
      </c>
      <c r="AJ19" s="27"/>
      <c r="AK19" s="15">
        <v>4</v>
      </c>
      <c r="AL19" s="15">
        <v>0</v>
      </c>
      <c r="AM19" s="15">
        <v>38</v>
      </c>
      <c r="AN19" s="15">
        <v>38</v>
      </c>
      <c r="AO19" s="15">
        <v>76</v>
      </c>
      <c r="AP19" s="15">
        <v>19</v>
      </c>
      <c r="AQ19" s="27"/>
      <c r="AV19" s="15">
        <v>0</v>
      </c>
      <c r="AW19" s="15" t="s">
        <v>815</v>
      </c>
    </row>
    <row r="20" spans="1:49" x14ac:dyDescent="0.25">
      <c r="A20" s="15" t="s">
        <v>124</v>
      </c>
      <c r="B20" s="15" t="s">
        <v>10</v>
      </c>
      <c r="C20" s="15">
        <v>70.88</v>
      </c>
      <c r="D20" s="15">
        <v>199</v>
      </c>
      <c r="E20" s="15">
        <v>4.5199999999999996</v>
      </c>
      <c r="F20" s="15">
        <v>0.86012016960070115</v>
      </c>
      <c r="G20" s="15">
        <v>15</v>
      </c>
      <c r="H20" s="15">
        <v>-0.77507372416018583</v>
      </c>
      <c r="Q20" s="15">
        <v>8.5046445440515317E-2</v>
      </c>
      <c r="R20" s="15">
        <v>4.2523222720257658E-2</v>
      </c>
      <c r="S20" s="15">
        <v>1</v>
      </c>
      <c r="T20" s="15">
        <v>24</v>
      </c>
      <c r="U20" s="15">
        <v>24</v>
      </c>
      <c r="V20" s="27"/>
      <c r="W20" s="15">
        <v>14</v>
      </c>
      <c r="X20" s="15">
        <v>0</v>
      </c>
      <c r="Y20" s="15">
        <v>62</v>
      </c>
      <c r="Z20" s="15">
        <v>207</v>
      </c>
      <c r="AA20" s="15">
        <v>269</v>
      </c>
      <c r="AB20" s="15">
        <v>19.214285714285715</v>
      </c>
      <c r="AC20" s="27"/>
      <c r="AD20" s="15">
        <v>10</v>
      </c>
      <c r="AE20" s="15">
        <v>0</v>
      </c>
      <c r="AF20" s="15">
        <v>187</v>
      </c>
      <c r="AG20" s="15">
        <v>148</v>
      </c>
      <c r="AH20" s="15">
        <v>335</v>
      </c>
      <c r="AI20" s="15">
        <v>33.5</v>
      </c>
      <c r="AJ20" s="27"/>
      <c r="AK20" s="15">
        <v>15</v>
      </c>
      <c r="AL20" s="15">
        <v>0</v>
      </c>
      <c r="AM20" s="15">
        <v>334</v>
      </c>
      <c r="AN20" s="15">
        <v>199</v>
      </c>
      <c r="AO20" s="15">
        <v>533</v>
      </c>
      <c r="AP20" s="15">
        <v>35.533333333333331</v>
      </c>
      <c r="AQ20" s="27"/>
      <c r="AR20" s="15">
        <v>16</v>
      </c>
      <c r="AS20" s="15">
        <v>0</v>
      </c>
      <c r="AT20" s="15">
        <v>899</v>
      </c>
      <c r="AU20" s="15">
        <v>149</v>
      </c>
      <c r="AV20" s="15">
        <v>1048</v>
      </c>
      <c r="AW20" s="15">
        <v>65.5</v>
      </c>
    </row>
    <row r="21" spans="1:49" x14ac:dyDescent="0.25">
      <c r="A21" s="15" t="s">
        <v>33</v>
      </c>
      <c r="B21" s="15" t="s">
        <v>10</v>
      </c>
      <c r="C21" s="15">
        <v>70.75</v>
      </c>
      <c r="D21" s="15">
        <v>182</v>
      </c>
      <c r="E21" s="15">
        <v>4.4800000000000004</v>
      </c>
      <c r="F21" s="15">
        <v>0.99952300199982969</v>
      </c>
      <c r="G21" s="15">
        <v>11</v>
      </c>
      <c r="H21" s="15">
        <v>-1.3625232598732422</v>
      </c>
      <c r="Q21" s="15">
        <v>-0.3630002578734125</v>
      </c>
      <c r="R21" s="15">
        <v>-0.18150012893670625</v>
      </c>
      <c r="V21" s="27"/>
      <c r="AA21" s="15">
        <v>0</v>
      </c>
      <c r="AB21" s="15" t="s">
        <v>815</v>
      </c>
      <c r="AC21" s="27"/>
      <c r="AH21" s="15">
        <v>0</v>
      </c>
      <c r="AI21" s="15" t="s">
        <v>815</v>
      </c>
      <c r="AJ21" s="27"/>
      <c r="AO21" s="15">
        <v>0</v>
      </c>
      <c r="AP21" s="15" t="s">
        <v>815</v>
      </c>
      <c r="AQ21" s="27"/>
      <c r="AV21" s="15">
        <v>0</v>
      </c>
      <c r="AW21" s="15" t="s">
        <v>815</v>
      </c>
    </row>
    <row r="22" spans="1:49" x14ac:dyDescent="0.25">
      <c r="A22" s="15" t="s">
        <v>190</v>
      </c>
      <c r="B22" s="15" t="s">
        <v>10</v>
      </c>
      <c r="C22" s="15">
        <v>71</v>
      </c>
      <c r="D22" s="15">
        <v>194</v>
      </c>
      <c r="E22" s="15">
        <v>4.5199999999999996</v>
      </c>
      <c r="F22" s="15">
        <v>0.86012016960070115</v>
      </c>
      <c r="G22" s="15">
        <v>11</v>
      </c>
      <c r="H22" s="15">
        <v>-1.3625232598732422</v>
      </c>
      <c r="I22" s="15">
        <v>37</v>
      </c>
      <c r="J22" s="15">
        <v>0.97340944561568243</v>
      </c>
      <c r="K22" s="15">
        <v>123</v>
      </c>
      <c r="L22" s="15">
        <v>0.95808348178994351</v>
      </c>
      <c r="M22" s="15">
        <v>4.34</v>
      </c>
      <c r="N22" s="15">
        <v>0.1160761333760148</v>
      </c>
      <c r="O22" s="15">
        <v>6.8</v>
      </c>
      <c r="P22" s="15">
        <v>1.1060410691284113</v>
      </c>
      <c r="Q22" s="15">
        <v>2.6512070396375109</v>
      </c>
      <c r="R22" s="15">
        <v>0.44186783993958517</v>
      </c>
      <c r="S22" s="15">
        <v>6</v>
      </c>
      <c r="T22" s="15">
        <v>197</v>
      </c>
      <c r="U22" s="15">
        <v>177</v>
      </c>
      <c r="V22" s="27"/>
      <c r="W22" s="15">
        <v>6</v>
      </c>
      <c r="X22" s="15">
        <v>0</v>
      </c>
      <c r="Y22" s="15">
        <v>0</v>
      </c>
      <c r="Z22" s="15">
        <v>75</v>
      </c>
      <c r="AA22" s="15">
        <v>75</v>
      </c>
      <c r="AB22" s="15">
        <v>12.5</v>
      </c>
      <c r="AC22" s="27"/>
      <c r="AD22" s="15">
        <v>14</v>
      </c>
      <c r="AE22" s="15">
        <v>0</v>
      </c>
      <c r="AF22" s="15">
        <v>72</v>
      </c>
      <c r="AG22" s="15">
        <v>199</v>
      </c>
      <c r="AH22" s="15">
        <v>271</v>
      </c>
      <c r="AI22" s="15">
        <v>19.357142857142858</v>
      </c>
      <c r="AJ22" s="27"/>
      <c r="AK22" s="15">
        <v>6</v>
      </c>
      <c r="AL22" s="15">
        <v>0</v>
      </c>
      <c r="AM22" s="15">
        <v>182</v>
      </c>
      <c r="AN22" s="15">
        <v>63</v>
      </c>
      <c r="AO22" s="15">
        <v>245</v>
      </c>
      <c r="AP22" s="15">
        <v>40.833333333333336</v>
      </c>
      <c r="AQ22" s="27"/>
      <c r="AV22" s="15">
        <v>0</v>
      </c>
      <c r="AW22" s="15" t="s">
        <v>815</v>
      </c>
    </row>
    <row r="23" spans="1:49" x14ac:dyDescent="0.25">
      <c r="A23" s="15" t="s">
        <v>177</v>
      </c>
      <c r="B23" s="15" t="s">
        <v>10</v>
      </c>
      <c r="C23" s="15">
        <v>69.63</v>
      </c>
      <c r="D23" s="15">
        <v>190</v>
      </c>
      <c r="E23" s="15">
        <v>4.4400000000000004</v>
      </c>
      <c r="F23" s="15">
        <v>1.1389258343989614</v>
      </c>
      <c r="G23" s="15">
        <v>15</v>
      </c>
      <c r="H23" s="15">
        <v>-0.77507372416018583</v>
      </c>
      <c r="Q23" s="15">
        <v>0.36385211023877562</v>
      </c>
      <c r="R23" s="15">
        <v>0.18192605511938781</v>
      </c>
      <c r="S23" s="15">
        <v>6</v>
      </c>
      <c r="T23" s="15">
        <v>188</v>
      </c>
      <c r="U23" s="15">
        <v>169</v>
      </c>
      <c r="V23" s="27"/>
      <c r="W23" s="15">
        <v>15</v>
      </c>
      <c r="X23" s="15">
        <v>0</v>
      </c>
      <c r="Y23" s="15">
        <v>877</v>
      </c>
      <c r="Z23" s="15">
        <v>92</v>
      </c>
      <c r="AA23" s="15">
        <v>969</v>
      </c>
      <c r="AB23" s="15">
        <v>64.599999999999994</v>
      </c>
      <c r="AC23" s="27"/>
      <c r="AH23" s="15">
        <v>0</v>
      </c>
      <c r="AI23" s="15" t="s">
        <v>815</v>
      </c>
      <c r="AJ23" s="27"/>
      <c r="AK23" s="15">
        <v>11</v>
      </c>
      <c r="AL23" s="15">
        <v>0</v>
      </c>
      <c r="AM23" s="15">
        <v>614</v>
      </c>
      <c r="AN23" s="15">
        <v>31</v>
      </c>
      <c r="AO23" s="15">
        <v>645</v>
      </c>
      <c r="AP23" s="15">
        <v>58.636363636363633</v>
      </c>
      <c r="AQ23" s="27"/>
      <c r="AR23" s="15">
        <v>11</v>
      </c>
      <c r="AS23" s="15">
        <v>0</v>
      </c>
      <c r="AT23" s="15">
        <v>654</v>
      </c>
      <c r="AU23" s="15">
        <v>41</v>
      </c>
      <c r="AV23" s="15">
        <v>695</v>
      </c>
      <c r="AW23" s="15">
        <v>63.18181818181818</v>
      </c>
    </row>
    <row r="24" spans="1:49" x14ac:dyDescent="0.25">
      <c r="A24" s="15" t="s">
        <v>338</v>
      </c>
      <c r="B24" s="15" t="s">
        <v>10</v>
      </c>
      <c r="C24" s="15">
        <v>70.63</v>
      </c>
      <c r="D24" s="15">
        <v>200</v>
      </c>
      <c r="E24" s="15">
        <v>4.45</v>
      </c>
      <c r="F24" s="15">
        <v>1.1040751262991793</v>
      </c>
      <c r="G24" s="15">
        <v>16</v>
      </c>
      <c r="H24" s="15">
        <v>-0.62821134023192171</v>
      </c>
      <c r="M24" s="15">
        <v>4.3</v>
      </c>
      <c r="N24" s="15">
        <v>0.27807646905341749</v>
      </c>
      <c r="O24" s="15">
        <v>7.04</v>
      </c>
      <c r="P24" s="15">
        <v>0.51270772072766535</v>
      </c>
      <c r="Q24" s="15">
        <v>1.2666479758483404</v>
      </c>
      <c r="R24" s="15">
        <v>0.31666199396208511</v>
      </c>
      <c r="S24" s="15">
        <v>7</v>
      </c>
      <c r="T24" s="15">
        <v>225</v>
      </c>
      <c r="U24" s="15">
        <v>190</v>
      </c>
      <c r="V24" s="27"/>
      <c r="W24" s="15">
        <v>14</v>
      </c>
      <c r="X24" s="15">
        <v>0</v>
      </c>
      <c r="Y24" s="15">
        <v>46</v>
      </c>
      <c r="Z24" s="15">
        <v>191</v>
      </c>
      <c r="AA24" s="15">
        <v>237</v>
      </c>
      <c r="AB24" s="15">
        <v>16.928571428571427</v>
      </c>
      <c r="AC24" s="27"/>
      <c r="AH24" s="15">
        <v>0</v>
      </c>
      <c r="AI24" s="15" t="s">
        <v>815</v>
      </c>
      <c r="AJ24" s="27"/>
      <c r="AO24" s="15">
        <v>0</v>
      </c>
      <c r="AP24" s="15" t="s">
        <v>815</v>
      </c>
      <c r="AQ24" s="27"/>
      <c r="AV24" s="15">
        <v>0</v>
      </c>
      <c r="AW24" s="15" t="s">
        <v>815</v>
      </c>
    </row>
    <row r="25" spans="1:49" x14ac:dyDescent="0.25">
      <c r="A25" s="15" t="s">
        <v>414</v>
      </c>
      <c r="B25" s="15" t="s">
        <v>10</v>
      </c>
      <c r="C25" s="15">
        <v>69.5</v>
      </c>
      <c r="D25" s="15">
        <v>189</v>
      </c>
      <c r="E25" s="15">
        <v>4.38</v>
      </c>
      <c r="F25" s="15">
        <v>1.3480300829976606</v>
      </c>
      <c r="I25" s="15">
        <v>39</v>
      </c>
      <c r="J25" s="15">
        <v>1.4226498403054813</v>
      </c>
      <c r="K25" s="15">
        <v>127</v>
      </c>
      <c r="L25" s="15">
        <v>1.4046188188384707</v>
      </c>
      <c r="M25" s="15">
        <v>4</v>
      </c>
      <c r="N25" s="15">
        <v>1.4930789866339358</v>
      </c>
      <c r="O25" s="15">
        <v>6.69</v>
      </c>
      <c r="P25" s="15">
        <v>1.3779855204787517</v>
      </c>
      <c r="Q25" s="15">
        <v>7.0463632492543002</v>
      </c>
      <c r="R25" s="15">
        <v>1.4092726498508601</v>
      </c>
      <c r="S25" s="15">
        <v>1</v>
      </c>
      <c r="T25" s="15">
        <v>25</v>
      </c>
      <c r="U25" s="15">
        <v>25</v>
      </c>
      <c r="V25" s="27"/>
      <c r="W25" s="15">
        <v>6</v>
      </c>
      <c r="X25" s="15">
        <v>0</v>
      </c>
      <c r="Y25" s="15">
        <v>219</v>
      </c>
      <c r="Z25" s="15">
        <v>26</v>
      </c>
      <c r="AA25" s="15">
        <v>245</v>
      </c>
      <c r="AB25" s="15">
        <v>40.833333333333336</v>
      </c>
      <c r="AC25" s="27"/>
      <c r="AD25" s="15">
        <v>14</v>
      </c>
      <c r="AE25" s="15">
        <v>0</v>
      </c>
      <c r="AF25" s="15">
        <v>719</v>
      </c>
      <c r="AG25" s="15">
        <v>88</v>
      </c>
      <c r="AH25" s="15">
        <v>807</v>
      </c>
      <c r="AI25" s="15">
        <v>57.642857142857146</v>
      </c>
      <c r="AJ25" s="27"/>
      <c r="AK25" s="15">
        <v>4</v>
      </c>
      <c r="AL25" s="15">
        <v>0</v>
      </c>
      <c r="AM25" s="15">
        <v>258</v>
      </c>
      <c r="AN25" s="15">
        <v>3</v>
      </c>
      <c r="AO25" s="15">
        <v>261</v>
      </c>
      <c r="AP25" s="15">
        <v>65.25</v>
      </c>
      <c r="AQ25" s="27"/>
      <c r="AR25" s="15">
        <v>1</v>
      </c>
      <c r="AS25" s="15">
        <v>0</v>
      </c>
      <c r="AT25" s="15">
        <v>63</v>
      </c>
      <c r="AU25" s="15">
        <v>4</v>
      </c>
      <c r="AV25" s="15">
        <v>67</v>
      </c>
      <c r="AW25" s="15">
        <v>67</v>
      </c>
    </row>
    <row r="26" spans="1:49" x14ac:dyDescent="0.25">
      <c r="A26" s="15" t="s">
        <v>420</v>
      </c>
      <c r="B26" s="15" t="s">
        <v>10</v>
      </c>
      <c r="C26" s="15">
        <v>71.5</v>
      </c>
      <c r="D26" s="15">
        <v>194</v>
      </c>
      <c r="E26" s="15">
        <v>4.41</v>
      </c>
      <c r="F26" s="15">
        <v>1.2434779586983111</v>
      </c>
      <c r="G26" s="15">
        <v>22</v>
      </c>
      <c r="H26" s="15">
        <v>0.25296296333766283</v>
      </c>
      <c r="Q26" s="15">
        <v>1.496440922035974</v>
      </c>
      <c r="R26" s="15">
        <v>0.748220461017987</v>
      </c>
      <c r="S26" s="15">
        <v>4</v>
      </c>
      <c r="T26" s="15">
        <v>101</v>
      </c>
      <c r="U26" s="15">
        <v>97</v>
      </c>
      <c r="V26" s="27"/>
      <c r="W26" s="15">
        <v>4</v>
      </c>
      <c r="X26" s="15">
        <v>0</v>
      </c>
      <c r="Y26" s="15">
        <v>30</v>
      </c>
      <c r="Z26" s="15">
        <v>42</v>
      </c>
      <c r="AA26" s="15">
        <v>72</v>
      </c>
      <c r="AB26" s="15">
        <v>18</v>
      </c>
      <c r="AC26" s="27"/>
      <c r="AD26" s="15">
        <v>4</v>
      </c>
      <c r="AE26" s="15">
        <v>0</v>
      </c>
      <c r="AF26" s="15">
        <v>84</v>
      </c>
      <c r="AG26" s="15">
        <v>78</v>
      </c>
      <c r="AH26" s="15">
        <v>162</v>
      </c>
      <c r="AI26" s="15">
        <v>40.5</v>
      </c>
      <c r="AJ26" s="27"/>
      <c r="AK26" s="15">
        <v>16</v>
      </c>
      <c r="AL26" s="15">
        <v>0</v>
      </c>
      <c r="AM26" s="15">
        <v>387</v>
      </c>
      <c r="AN26" s="15">
        <v>230</v>
      </c>
      <c r="AO26" s="15">
        <v>617</v>
      </c>
      <c r="AP26" s="15">
        <v>38.5625</v>
      </c>
      <c r="AQ26" s="27"/>
      <c r="AR26" s="15">
        <v>12</v>
      </c>
      <c r="AS26" s="15">
        <v>0</v>
      </c>
      <c r="AT26" s="15">
        <v>168</v>
      </c>
      <c r="AU26" s="15">
        <v>164</v>
      </c>
      <c r="AV26" s="15">
        <v>332</v>
      </c>
      <c r="AW26" s="15">
        <v>27.666666666666668</v>
      </c>
    </row>
    <row r="27" spans="1:49" x14ac:dyDescent="0.25">
      <c r="A27" s="15" t="s">
        <v>187</v>
      </c>
      <c r="B27" s="15" t="s">
        <v>10</v>
      </c>
      <c r="C27" s="15">
        <v>72.13</v>
      </c>
      <c r="D27" s="15">
        <v>202</v>
      </c>
      <c r="E27" s="15">
        <v>4.37</v>
      </c>
      <c r="F27" s="15">
        <v>1.3828807910974428</v>
      </c>
      <c r="G27" s="15">
        <v>20</v>
      </c>
      <c r="H27" s="15">
        <v>-4.0761804518865366E-2</v>
      </c>
      <c r="I27" s="15">
        <v>35.5</v>
      </c>
      <c r="J27" s="15">
        <v>0.6364791495983334</v>
      </c>
      <c r="K27" s="15">
        <v>125</v>
      </c>
      <c r="L27" s="15">
        <v>1.1813511503142071</v>
      </c>
      <c r="O27" s="15">
        <v>6.92</v>
      </c>
      <c r="P27" s="15">
        <v>0.80937439492803842</v>
      </c>
      <c r="Q27" s="15">
        <v>3.9693236814191564</v>
      </c>
      <c r="R27" s="15">
        <v>0.79386473628383125</v>
      </c>
      <c r="S27" s="15">
        <v>1</v>
      </c>
      <c r="T27" s="15">
        <v>8</v>
      </c>
      <c r="U27" s="15">
        <v>8</v>
      </c>
      <c r="V27" s="27"/>
      <c r="W27" s="15">
        <v>14</v>
      </c>
      <c r="X27" s="15">
        <v>0</v>
      </c>
      <c r="Y27" s="15">
        <v>361</v>
      </c>
      <c r="Z27" s="15">
        <v>49</v>
      </c>
      <c r="AA27" s="15">
        <v>410</v>
      </c>
      <c r="AB27" s="15">
        <v>29.285714285714285</v>
      </c>
      <c r="AC27" s="27"/>
      <c r="AD27" s="15">
        <v>9</v>
      </c>
      <c r="AE27" s="15">
        <v>0</v>
      </c>
      <c r="AF27" s="15">
        <v>50</v>
      </c>
      <c r="AG27" s="15">
        <v>151</v>
      </c>
      <c r="AH27" s="15">
        <v>201</v>
      </c>
      <c r="AI27" s="15">
        <v>22.333333333333332</v>
      </c>
      <c r="AJ27" s="27"/>
      <c r="AK27" s="15">
        <v>12</v>
      </c>
      <c r="AL27" s="15">
        <v>0</v>
      </c>
      <c r="AM27" s="15">
        <v>11</v>
      </c>
      <c r="AN27" s="15">
        <v>112</v>
      </c>
      <c r="AO27" s="15">
        <v>123</v>
      </c>
      <c r="AP27" s="15">
        <v>10.25</v>
      </c>
      <c r="AQ27" s="27"/>
      <c r="AV27" s="15">
        <v>0</v>
      </c>
      <c r="AW27" s="15" t="s">
        <v>815</v>
      </c>
    </row>
    <row r="28" spans="1:49" x14ac:dyDescent="0.25">
      <c r="A28" s="15" t="s">
        <v>303</v>
      </c>
      <c r="B28" s="15" t="s">
        <v>10</v>
      </c>
      <c r="C28" s="15">
        <v>75.38</v>
      </c>
      <c r="D28" s="15">
        <v>211</v>
      </c>
      <c r="E28" s="15">
        <v>4.51</v>
      </c>
      <c r="F28" s="15">
        <v>0.89497087770048322</v>
      </c>
      <c r="I28" s="15">
        <v>39</v>
      </c>
      <c r="J28" s="15">
        <v>1.4226498403054813</v>
      </c>
      <c r="K28" s="15">
        <v>128</v>
      </c>
      <c r="L28" s="15">
        <v>1.5162526531006024</v>
      </c>
      <c r="M28" s="15">
        <v>4.18</v>
      </c>
      <c r="N28" s="15">
        <v>0.76407747608562548</v>
      </c>
      <c r="O28" s="15">
        <v>7.29</v>
      </c>
      <c r="P28" s="15">
        <v>-0.10534785052311112</v>
      </c>
      <c r="Q28" s="15">
        <v>4.4926029966690821</v>
      </c>
      <c r="R28" s="15">
        <v>0.89852059933381645</v>
      </c>
      <c r="S28" s="15">
        <v>4</v>
      </c>
      <c r="T28" s="15">
        <v>116</v>
      </c>
      <c r="U28" s="15">
        <v>110</v>
      </c>
      <c r="V28" s="27"/>
      <c r="W28" s="15">
        <v>12</v>
      </c>
      <c r="X28" s="15">
        <v>0</v>
      </c>
      <c r="Y28" s="15">
        <v>143</v>
      </c>
      <c r="Z28" s="15">
        <v>205</v>
      </c>
      <c r="AA28" s="15">
        <v>348</v>
      </c>
      <c r="AB28" s="15">
        <v>29</v>
      </c>
      <c r="AC28" s="27"/>
      <c r="AD28" s="15">
        <v>13</v>
      </c>
      <c r="AE28" s="15">
        <v>0</v>
      </c>
      <c r="AF28" s="15">
        <v>22</v>
      </c>
      <c r="AG28" s="15">
        <v>315</v>
      </c>
      <c r="AH28" s="15">
        <v>337</v>
      </c>
      <c r="AI28" s="15">
        <v>25.923076923076923</v>
      </c>
      <c r="AJ28" s="27"/>
      <c r="AK28" s="15">
        <v>16</v>
      </c>
      <c r="AL28" s="15">
        <v>0</v>
      </c>
      <c r="AM28" s="15">
        <v>147</v>
      </c>
      <c r="AN28" s="15">
        <v>281</v>
      </c>
      <c r="AO28" s="15">
        <v>428</v>
      </c>
      <c r="AP28" s="15">
        <v>26.75</v>
      </c>
      <c r="AQ28" s="27"/>
      <c r="AR28" s="15">
        <v>13</v>
      </c>
      <c r="AS28" s="15">
        <v>0</v>
      </c>
      <c r="AT28" s="15">
        <v>69</v>
      </c>
      <c r="AU28" s="15">
        <v>279</v>
      </c>
      <c r="AV28" s="15">
        <v>348</v>
      </c>
      <c r="AW28" s="15">
        <v>26.76923076923077</v>
      </c>
    </row>
    <row r="29" spans="1:49" x14ac:dyDescent="0.25">
      <c r="A29" s="15" t="s">
        <v>343</v>
      </c>
      <c r="B29" s="15" t="s">
        <v>10</v>
      </c>
      <c r="C29" s="15">
        <v>70.75</v>
      </c>
      <c r="D29" s="15">
        <v>189</v>
      </c>
      <c r="E29" s="15">
        <v>4.43</v>
      </c>
      <c r="F29" s="15">
        <v>1.1737765424987467</v>
      </c>
      <c r="G29" s="15">
        <v>22</v>
      </c>
      <c r="H29" s="15">
        <v>0.25296296333766283</v>
      </c>
      <c r="Q29" s="15">
        <v>1.4267395058364096</v>
      </c>
      <c r="R29" s="15">
        <v>0.71336975291820481</v>
      </c>
      <c r="S29" s="15">
        <v>5</v>
      </c>
      <c r="T29" s="15">
        <v>170</v>
      </c>
      <c r="U29" s="15">
        <v>155</v>
      </c>
      <c r="V29" s="27"/>
      <c r="AA29" s="15">
        <v>0</v>
      </c>
      <c r="AB29" s="15" t="s">
        <v>815</v>
      </c>
      <c r="AC29" s="27"/>
      <c r="AD29" s="15">
        <v>13</v>
      </c>
      <c r="AE29" s="15">
        <v>0</v>
      </c>
      <c r="AF29" s="15">
        <v>79</v>
      </c>
      <c r="AG29" s="15">
        <v>38</v>
      </c>
      <c r="AH29" s="15">
        <v>117</v>
      </c>
      <c r="AI29" s="15">
        <v>9</v>
      </c>
      <c r="AJ29" s="27"/>
      <c r="AK29" s="15">
        <v>15</v>
      </c>
      <c r="AL29" s="15">
        <v>0</v>
      </c>
      <c r="AM29" s="15">
        <v>353</v>
      </c>
      <c r="AN29" s="15">
        <v>148</v>
      </c>
      <c r="AO29" s="15">
        <v>501</v>
      </c>
      <c r="AP29" s="15">
        <v>33.4</v>
      </c>
      <c r="AQ29" s="27"/>
      <c r="AR29" s="15">
        <v>2</v>
      </c>
      <c r="AS29" s="15">
        <v>0</v>
      </c>
      <c r="AT29" s="15">
        <v>50</v>
      </c>
      <c r="AU29" s="15">
        <v>29</v>
      </c>
      <c r="AV29" s="15">
        <v>79</v>
      </c>
      <c r="AW29" s="15">
        <v>39.5</v>
      </c>
    </row>
    <row r="30" spans="1:49" x14ac:dyDescent="0.25">
      <c r="A30" s="15" t="s">
        <v>232</v>
      </c>
      <c r="B30" s="15" t="s">
        <v>10</v>
      </c>
      <c r="C30" s="15">
        <v>70.5</v>
      </c>
      <c r="D30" s="15">
        <v>180</v>
      </c>
      <c r="E30" s="15">
        <v>4.4400000000000004</v>
      </c>
      <c r="F30" s="15">
        <v>1.1389258343989614</v>
      </c>
      <c r="G30" s="15">
        <v>9</v>
      </c>
      <c r="H30" s="15">
        <v>-1.6562480277297704</v>
      </c>
      <c r="I30" s="15">
        <v>39</v>
      </c>
      <c r="J30" s="15">
        <v>1.4226498403054813</v>
      </c>
      <c r="M30" s="15">
        <v>4.1900000000000004</v>
      </c>
      <c r="N30" s="15">
        <v>0.72357739216627215</v>
      </c>
      <c r="O30" s="15">
        <v>6.81</v>
      </c>
      <c r="P30" s="15">
        <v>1.0813188462783809</v>
      </c>
      <c r="Q30" s="15">
        <v>2.7102238854193255</v>
      </c>
      <c r="R30" s="15">
        <v>0.54204477708386511</v>
      </c>
      <c r="S30" s="15">
        <v>6</v>
      </c>
      <c r="T30" s="15">
        <v>184</v>
      </c>
      <c r="U30" s="15">
        <v>165</v>
      </c>
      <c r="V30" s="27"/>
      <c r="AA30" s="15">
        <v>0</v>
      </c>
      <c r="AB30" s="15" t="s">
        <v>815</v>
      </c>
      <c r="AC30" s="27"/>
      <c r="AH30" s="15">
        <v>0</v>
      </c>
      <c r="AI30" s="15" t="s">
        <v>815</v>
      </c>
      <c r="AJ30" s="27"/>
      <c r="AO30" s="15">
        <v>0</v>
      </c>
      <c r="AP30" s="15" t="s">
        <v>815</v>
      </c>
      <c r="AQ30" s="27"/>
      <c r="AV30" s="15">
        <v>0</v>
      </c>
      <c r="AW30" s="15" t="s">
        <v>815</v>
      </c>
    </row>
    <row r="31" spans="1:49" x14ac:dyDescent="0.25">
      <c r="A31" s="15" t="s">
        <v>173</v>
      </c>
      <c r="B31" s="15" t="s">
        <v>10</v>
      </c>
      <c r="C31" s="15">
        <v>71.75</v>
      </c>
      <c r="D31" s="15">
        <v>190</v>
      </c>
      <c r="E31" s="15">
        <v>4.49</v>
      </c>
      <c r="F31" s="15">
        <v>0.96467229390004761</v>
      </c>
      <c r="G31" s="15">
        <v>12</v>
      </c>
      <c r="H31" s="15">
        <v>-1.2156608759449781</v>
      </c>
      <c r="I31" s="15">
        <v>38.5</v>
      </c>
      <c r="J31" s="15">
        <v>1.3103397416330316</v>
      </c>
      <c r="K31" s="15">
        <v>127</v>
      </c>
      <c r="L31" s="15">
        <v>1.4046188188384707</v>
      </c>
      <c r="M31" s="15">
        <v>4.1900000000000004</v>
      </c>
      <c r="N31" s="15">
        <v>0.72357739216627215</v>
      </c>
      <c r="O31" s="15">
        <v>6.9</v>
      </c>
      <c r="P31" s="15">
        <v>0.85881884062809943</v>
      </c>
      <c r="Q31" s="15">
        <v>4.0463662112209438</v>
      </c>
      <c r="R31" s="15">
        <v>0.674394368536824</v>
      </c>
      <c r="S31" s="15">
        <v>1</v>
      </c>
      <c r="T31" s="15">
        <v>14</v>
      </c>
      <c r="U31" s="15">
        <v>14</v>
      </c>
      <c r="V31" s="27"/>
      <c r="W31" s="15">
        <v>16</v>
      </c>
      <c r="X31" s="15">
        <v>0</v>
      </c>
      <c r="Y31" s="15">
        <v>858</v>
      </c>
      <c r="Z31" s="15">
        <v>115</v>
      </c>
      <c r="AA31" s="15">
        <v>973</v>
      </c>
      <c r="AB31" s="15">
        <v>60.8125</v>
      </c>
      <c r="AC31" s="27"/>
      <c r="AD31" s="15">
        <v>16</v>
      </c>
      <c r="AE31" s="15">
        <v>0</v>
      </c>
      <c r="AF31" s="15">
        <v>1022</v>
      </c>
      <c r="AG31" s="15">
        <v>130</v>
      </c>
      <c r="AH31" s="15">
        <v>1152</v>
      </c>
      <c r="AI31" s="15">
        <v>72</v>
      </c>
      <c r="AJ31" s="27"/>
      <c r="AO31" s="15">
        <v>0</v>
      </c>
      <c r="AP31" s="15" t="s">
        <v>815</v>
      </c>
      <c r="AQ31" s="27"/>
      <c r="AR31" s="15">
        <v>16</v>
      </c>
      <c r="AS31" s="15">
        <v>0</v>
      </c>
      <c r="AT31" s="15">
        <v>1017</v>
      </c>
      <c r="AU31" s="15">
        <v>65</v>
      </c>
      <c r="AV31" s="15">
        <v>1082</v>
      </c>
      <c r="AW31" s="15">
        <v>67.625</v>
      </c>
    </row>
    <row r="32" spans="1:49" x14ac:dyDescent="0.25">
      <c r="A32" s="15" t="s">
        <v>254</v>
      </c>
      <c r="B32" s="15" t="s">
        <v>10</v>
      </c>
      <c r="C32" s="15">
        <v>68</v>
      </c>
      <c r="D32" s="15">
        <v>184</v>
      </c>
      <c r="E32" s="15">
        <v>4.55</v>
      </c>
      <c r="F32" s="15">
        <v>0.75556804530135147</v>
      </c>
      <c r="G32" s="15">
        <v>14</v>
      </c>
      <c r="H32" s="15">
        <v>-0.92193610808844995</v>
      </c>
      <c r="I32" s="15">
        <v>37.5</v>
      </c>
      <c r="J32" s="15">
        <v>1.0857195442881322</v>
      </c>
      <c r="K32" s="15">
        <v>123</v>
      </c>
      <c r="L32" s="15">
        <v>0.95808348178994351</v>
      </c>
      <c r="M32" s="15">
        <v>4.4000000000000004</v>
      </c>
      <c r="N32" s="15">
        <v>-0.126924370140091</v>
      </c>
      <c r="O32" s="15">
        <v>7.26</v>
      </c>
      <c r="P32" s="15">
        <v>-3.1181181973017318E-2</v>
      </c>
      <c r="Q32" s="15">
        <v>1.719329411177869</v>
      </c>
      <c r="R32" s="15">
        <v>0.28655490186297816</v>
      </c>
      <c r="S32" s="15">
        <v>2</v>
      </c>
      <c r="T32" s="15">
        <v>41</v>
      </c>
      <c r="U32" s="15">
        <v>40</v>
      </c>
      <c r="V32" s="27"/>
      <c r="W32" s="15">
        <v>10</v>
      </c>
      <c r="X32" s="15">
        <v>0</v>
      </c>
      <c r="Y32" s="15">
        <v>251</v>
      </c>
      <c r="Z32" s="15">
        <v>78</v>
      </c>
      <c r="AA32" s="15">
        <v>329</v>
      </c>
      <c r="AB32" s="15">
        <v>32.9</v>
      </c>
      <c r="AC32" s="27"/>
      <c r="AD32" s="15">
        <v>16</v>
      </c>
      <c r="AE32" s="15">
        <v>0</v>
      </c>
      <c r="AF32" s="15">
        <v>729</v>
      </c>
      <c r="AG32" s="15">
        <v>35</v>
      </c>
      <c r="AH32" s="15">
        <v>764</v>
      </c>
      <c r="AI32" s="15">
        <v>47.75</v>
      </c>
      <c r="AJ32" s="27"/>
      <c r="AK32" s="15">
        <v>14</v>
      </c>
      <c r="AL32" s="15">
        <v>0</v>
      </c>
      <c r="AM32" s="15">
        <v>700</v>
      </c>
      <c r="AN32" s="15">
        <v>12</v>
      </c>
      <c r="AO32" s="15">
        <v>712</v>
      </c>
      <c r="AP32" s="15">
        <v>50.857142857142854</v>
      </c>
      <c r="AQ32" s="27"/>
      <c r="AR32" s="15">
        <v>12</v>
      </c>
      <c r="AS32" s="15">
        <v>0</v>
      </c>
      <c r="AT32" s="15">
        <v>688</v>
      </c>
      <c r="AU32" s="15">
        <v>4</v>
      </c>
      <c r="AV32" s="15">
        <v>692</v>
      </c>
      <c r="AW32" s="15">
        <v>57.666666666666664</v>
      </c>
    </row>
    <row r="33" spans="1:49" x14ac:dyDescent="0.25">
      <c r="A33" s="15" t="s">
        <v>428</v>
      </c>
      <c r="B33" s="15" t="s">
        <v>10</v>
      </c>
      <c r="C33" s="15">
        <v>71</v>
      </c>
      <c r="D33" s="15">
        <v>186</v>
      </c>
      <c r="E33" s="15">
        <v>4.63</v>
      </c>
      <c r="F33" s="15">
        <v>0.47676238050308806</v>
      </c>
      <c r="G33" s="15">
        <v>15</v>
      </c>
      <c r="H33" s="15">
        <v>-0.77507372416018583</v>
      </c>
      <c r="I33" s="15">
        <v>36</v>
      </c>
      <c r="J33" s="15">
        <v>0.74878924827078308</v>
      </c>
      <c r="K33" s="15">
        <v>121</v>
      </c>
      <c r="L33" s="15">
        <v>0.73481581326567991</v>
      </c>
      <c r="M33" s="15">
        <v>4.2699999999999996</v>
      </c>
      <c r="N33" s="15">
        <v>0.39957672081147039</v>
      </c>
      <c r="O33" s="15">
        <v>6.98</v>
      </c>
      <c r="P33" s="15">
        <v>0.66104105782785083</v>
      </c>
      <c r="Q33" s="15">
        <v>2.2459114965186866</v>
      </c>
      <c r="R33" s="15">
        <v>0.37431858275311441</v>
      </c>
      <c r="S33" s="15">
        <v>7</v>
      </c>
      <c r="T33" s="15">
        <v>252</v>
      </c>
      <c r="U33" s="15">
        <v>201</v>
      </c>
      <c r="V33" s="27"/>
      <c r="AA33" s="15">
        <v>0</v>
      </c>
      <c r="AB33" s="15" t="s">
        <v>815</v>
      </c>
      <c r="AC33" s="27"/>
      <c r="AH33" s="15">
        <v>0</v>
      </c>
      <c r="AI33" s="15" t="s">
        <v>815</v>
      </c>
      <c r="AJ33" s="27"/>
      <c r="AO33" s="15">
        <v>0</v>
      </c>
      <c r="AP33" s="15" t="s">
        <v>815</v>
      </c>
      <c r="AQ33" s="27"/>
      <c r="AV33" s="15">
        <v>0</v>
      </c>
      <c r="AW33" s="15" t="s">
        <v>815</v>
      </c>
    </row>
    <row r="34" spans="1:49" x14ac:dyDescent="0.25">
      <c r="A34" s="15" t="s">
        <v>340</v>
      </c>
      <c r="B34" s="15" t="s">
        <v>10</v>
      </c>
      <c r="C34" s="15">
        <v>71.5</v>
      </c>
      <c r="D34" s="15">
        <v>190</v>
      </c>
      <c r="E34" s="15">
        <v>4.6100000000000003</v>
      </c>
      <c r="F34" s="15">
        <v>0.54646379670265233</v>
      </c>
      <c r="G34" s="15">
        <v>6</v>
      </c>
      <c r="H34" s="15">
        <v>-2.0968351795145628</v>
      </c>
      <c r="I34" s="15">
        <v>35.5</v>
      </c>
      <c r="J34" s="15">
        <v>0.6364791495983334</v>
      </c>
      <c r="K34" s="15">
        <v>120</v>
      </c>
      <c r="L34" s="15">
        <v>0.6231819790035481</v>
      </c>
      <c r="Q34" s="15">
        <v>-0.29071025421002883</v>
      </c>
      <c r="R34" s="15">
        <v>-7.2677563552507207E-2</v>
      </c>
      <c r="V34" s="27"/>
      <c r="W34" s="15">
        <v>11</v>
      </c>
      <c r="X34" s="15">
        <v>0</v>
      </c>
      <c r="Y34" s="15">
        <v>48</v>
      </c>
      <c r="Z34" s="15">
        <v>213</v>
      </c>
      <c r="AA34" s="15">
        <v>261</v>
      </c>
      <c r="AB34" s="15">
        <v>23.727272727272727</v>
      </c>
      <c r="AC34" s="27"/>
      <c r="AH34" s="15">
        <v>0</v>
      </c>
      <c r="AI34" s="15" t="s">
        <v>815</v>
      </c>
      <c r="AJ34" s="27"/>
      <c r="AO34" s="15">
        <v>0</v>
      </c>
      <c r="AP34" s="15" t="s">
        <v>815</v>
      </c>
      <c r="AQ34" s="27"/>
      <c r="AV34" s="15">
        <v>0</v>
      </c>
      <c r="AW34" s="15" t="s">
        <v>815</v>
      </c>
    </row>
    <row r="35" spans="1:49" x14ac:dyDescent="0.25">
      <c r="A35" s="15" t="s">
        <v>358</v>
      </c>
      <c r="B35" s="15" t="s">
        <v>10</v>
      </c>
      <c r="C35" s="15">
        <v>72.25</v>
      </c>
      <c r="D35" s="15">
        <v>191</v>
      </c>
      <c r="E35" s="15">
        <v>4.6100000000000003</v>
      </c>
      <c r="F35" s="15">
        <v>0.54646379670265233</v>
      </c>
      <c r="G35" s="15">
        <v>8</v>
      </c>
      <c r="H35" s="15">
        <v>-1.8031104116580345</v>
      </c>
      <c r="I35" s="15">
        <v>37.5</v>
      </c>
      <c r="J35" s="15">
        <v>1.0857195442881322</v>
      </c>
      <c r="K35" s="15">
        <v>120</v>
      </c>
      <c r="L35" s="15">
        <v>0.6231819790035481</v>
      </c>
      <c r="M35" s="15">
        <v>4.08</v>
      </c>
      <c r="N35" s="15">
        <v>1.1690783152791304</v>
      </c>
      <c r="O35" s="15">
        <v>6.84</v>
      </c>
      <c r="P35" s="15">
        <v>1.007152177728287</v>
      </c>
      <c r="Q35" s="15">
        <v>2.628485401343716</v>
      </c>
      <c r="R35" s="15">
        <v>0.43808090022395269</v>
      </c>
      <c r="V35" s="27"/>
      <c r="W35" s="15">
        <v>9</v>
      </c>
      <c r="X35" s="15">
        <v>0</v>
      </c>
      <c r="Y35" s="15">
        <v>130</v>
      </c>
      <c r="Z35" s="15">
        <v>80</v>
      </c>
      <c r="AA35" s="15">
        <v>210</v>
      </c>
      <c r="AB35" s="15">
        <v>23.333333333333332</v>
      </c>
      <c r="AC35" s="27"/>
      <c r="AD35" s="15">
        <v>16</v>
      </c>
      <c r="AE35" s="15">
        <v>0</v>
      </c>
      <c r="AF35" s="15">
        <v>328</v>
      </c>
      <c r="AG35" s="15">
        <v>129</v>
      </c>
      <c r="AH35" s="15">
        <v>457</v>
      </c>
      <c r="AI35" s="15">
        <v>28.5625</v>
      </c>
      <c r="AJ35" s="27"/>
      <c r="AK35" s="15">
        <v>7</v>
      </c>
      <c r="AL35" s="15">
        <v>0</v>
      </c>
      <c r="AM35" s="15">
        <v>28</v>
      </c>
      <c r="AN35" s="15">
        <v>49</v>
      </c>
      <c r="AO35" s="15">
        <v>77</v>
      </c>
      <c r="AP35" s="15">
        <v>11</v>
      </c>
      <c r="AQ35" s="27"/>
      <c r="AV35" s="15">
        <v>0</v>
      </c>
      <c r="AW35" s="15" t="s">
        <v>815</v>
      </c>
    </row>
    <row r="36" spans="1:49" x14ac:dyDescent="0.25">
      <c r="A36" s="15" t="s">
        <v>267</v>
      </c>
      <c r="B36" s="15" t="s">
        <v>10</v>
      </c>
      <c r="C36" s="15">
        <v>69.5</v>
      </c>
      <c r="D36" s="15">
        <v>190</v>
      </c>
      <c r="E36" s="15">
        <v>4.4800000000000004</v>
      </c>
      <c r="F36" s="15">
        <v>0.99952300199982969</v>
      </c>
      <c r="G36" s="15">
        <v>16</v>
      </c>
      <c r="H36" s="15">
        <v>-0.62821134023192171</v>
      </c>
      <c r="I36" s="15">
        <v>33</v>
      </c>
      <c r="J36" s="15">
        <v>7.4928656236084898E-2</v>
      </c>
      <c r="K36" s="15">
        <v>120</v>
      </c>
      <c r="L36" s="15">
        <v>0.6231819790035481</v>
      </c>
      <c r="M36" s="15">
        <v>4.4000000000000004</v>
      </c>
      <c r="N36" s="15">
        <v>-0.126924370140091</v>
      </c>
      <c r="O36" s="15">
        <v>7.12</v>
      </c>
      <c r="P36" s="15">
        <v>0.31492993792741675</v>
      </c>
      <c r="Q36" s="15">
        <v>1.2574278647948667</v>
      </c>
      <c r="R36" s="15">
        <v>0.20957131079914446</v>
      </c>
      <c r="S36" s="15">
        <v>4</v>
      </c>
      <c r="T36" s="15">
        <v>133</v>
      </c>
      <c r="U36" s="15">
        <v>126</v>
      </c>
      <c r="V36" s="27"/>
      <c r="W36" s="15">
        <v>2</v>
      </c>
      <c r="X36" s="15">
        <v>0</v>
      </c>
      <c r="Y36" s="15">
        <v>61</v>
      </c>
      <c r="Z36" s="15">
        <v>25</v>
      </c>
      <c r="AA36" s="15">
        <v>86</v>
      </c>
      <c r="AB36" s="15">
        <v>43</v>
      </c>
      <c r="AC36" s="27"/>
      <c r="AD36" s="15">
        <v>14</v>
      </c>
      <c r="AE36" s="15">
        <v>0</v>
      </c>
      <c r="AF36" s="15">
        <v>561</v>
      </c>
      <c r="AG36" s="15">
        <v>95</v>
      </c>
      <c r="AH36" s="15">
        <v>656</v>
      </c>
      <c r="AI36" s="15">
        <v>46.857142857142854</v>
      </c>
      <c r="AJ36" s="27"/>
      <c r="AK36" s="15">
        <v>16</v>
      </c>
      <c r="AL36" s="15">
        <v>0</v>
      </c>
      <c r="AM36" s="15">
        <v>924</v>
      </c>
      <c r="AN36" s="15">
        <v>123</v>
      </c>
      <c r="AO36" s="15">
        <v>1047</v>
      </c>
      <c r="AP36" s="15">
        <v>65.4375</v>
      </c>
      <c r="AQ36" s="27"/>
      <c r="AR36" s="15">
        <v>15</v>
      </c>
      <c r="AS36" s="15">
        <v>0</v>
      </c>
      <c r="AT36" s="15">
        <v>555</v>
      </c>
      <c r="AU36" s="15">
        <v>161</v>
      </c>
      <c r="AV36" s="15">
        <v>716</v>
      </c>
      <c r="AW36" s="15">
        <v>47.733333333333334</v>
      </c>
    </row>
    <row r="37" spans="1:49" x14ac:dyDescent="0.25">
      <c r="A37" s="15" t="s">
        <v>178</v>
      </c>
      <c r="B37" s="15" t="s">
        <v>10</v>
      </c>
      <c r="C37" s="15">
        <v>72.38</v>
      </c>
      <c r="D37" s="15">
        <v>193</v>
      </c>
      <c r="E37" s="15">
        <v>4.38</v>
      </c>
      <c r="F37" s="15">
        <v>1.3480300829976606</v>
      </c>
      <c r="G37" s="15">
        <v>11</v>
      </c>
      <c r="H37" s="15">
        <v>-1.3625232598732422</v>
      </c>
      <c r="I37" s="15">
        <v>36.5</v>
      </c>
      <c r="J37" s="15">
        <v>0.86109934694323276</v>
      </c>
      <c r="K37" s="15">
        <v>122</v>
      </c>
      <c r="L37" s="15">
        <v>0.84644964752781171</v>
      </c>
      <c r="M37" s="15">
        <v>4.04</v>
      </c>
      <c r="N37" s="15">
        <v>1.3310786509565331</v>
      </c>
      <c r="O37" s="15">
        <v>6.62</v>
      </c>
      <c r="P37" s="15">
        <v>1.5510410804289698</v>
      </c>
      <c r="Q37" s="15">
        <v>4.5751755489809653</v>
      </c>
      <c r="R37" s="15">
        <v>0.76252925816349426</v>
      </c>
      <c r="S37" s="15">
        <v>3</v>
      </c>
      <c r="T37" s="15">
        <v>87</v>
      </c>
      <c r="U37" s="15">
        <v>83</v>
      </c>
      <c r="V37" s="27"/>
      <c r="W37" s="15">
        <v>13</v>
      </c>
      <c r="X37" s="15">
        <v>0</v>
      </c>
      <c r="Y37" s="15">
        <v>370</v>
      </c>
      <c r="Z37" s="15">
        <v>153</v>
      </c>
      <c r="AA37" s="15">
        <v>523</v>
      </c>
      <c r="AB37" s="15">
        <v>40.230769230769234</v>
      </c>
      <c r="AC37" s="27"/>
      <c r="AD37" s="15">
        <v>3</v>
      </c>
      <c r="AE37" s="15">
        <v>0</v>
      </c>
      <c r="AF37" s="15">
        <v>167</v>
      </c>
      <c r="AG37" s="15">
        <v>15</v>
      </c>
      <c r="AH37" s="15">
        <v>182</v>
      </c>
      <c r="AI37" s="15">
        <v>60.666666666666664</v>
      </c>
      <c r="AJ37" s="27"/>
      <c r="AK37" s="15">
        <v>11</v>
      </c>
      <c r="AL37" s="15">
        <v>0</v>
      </c>
      <c r="AM37" s="15">
        <v>446</v>
      </c>
      <c r="AN37" s="15">
        <v>64</v>
      </c>
      <c r="AO37" s="15">
        <v>510</v>
      </c>
      <c r="AP37" s="15">
        <v>46.363636363636367</v>
      </c>
      <c r="AQ37" s="27"/>
      <c r="AR37" s="15">
        <v>14</v>
      </c>
      <c r="AS37" s="15">
        <v>0</v>
      </c>
      <c r="AT37" s="15">
        <v>419</v>
      </c>
      <c r="AU37" s="15">
        <v>142</v>
      </c>
      <c r="AV37" s="15">
        <v>561</v>
      </c>
      <c r="AW37" s="15">
        <v>40.071428571428569</v>
      </c>
    </row>
    <row r="38" spans="1:49" x14ac:dyDescent="0.25">
      <c r="A38" s="15" t="s">
        <v>125</v>
      </c>
      <c r="B38" s="15" t="s">
        <v>10</v>
      </c>
      <c r="C38" s="15">
        <v>73</v>
      </c>
      <c r="D38" s="15">
        <v>198</v>
      </c>
      <c r="E38" s="15">
        <v>4.59</v>
      </c>
      <c r="F38" s="15">
        <v>0.61616521290221982</v>
      </c>
      <c r="G38" s="15">
        <v>11</v>
      </c>
      <c r="H38" s="15">
        <v>-1.3625232598732422</v>
      </c>
      <c r="I38" s="15">
        <v>35</v>
      </c>
      <c r="J38" s="15">
        <v>0.52416905092588373</v>
      </c>
      <c r="K38" s="15">
        <v>133</v>
      </c>
      <c r="L38" s="15">
        <v>2.0744218244112616</v>
      </c>
      <c r="M38" s="15">
        <v>4.3</v>
      </c>
      <c r="N38" s="15">
        <v>0.27807646905341749</v>
      </c>
      <c r="O38" s="15">
        <v>6.86</v>
      </c>
      <c r="P38" s="15">
        <v>0.95770773202822379</v>
      </c>
      <c r="Q38" s="15">
        <v>3.0880170294477645</v>
      </c>
      <c r="R38" s="15">
        <v>0.51466950490796071</v>
      </c>
      <c r="S38" s="15">
        <v>4</v>
      </c>
      <c r="T38" s="15">
        <v>127</v>
      </c>
      <c r="U38" s="15">
        <v>120</v>
      </c>
      <c r="V38" s="27"/>
      <c r="W38" s="15">
        <v>5</v>
      </c>
      <c r="X38" s="15">
        <v>0</v>
      </c>
      <c r="Y38" s="15">
        <v>118</v>
      </c>
      <c r="Z38" s="15">
        <v>24</v>
      </c>
      <c r="AA38" s="15">
        <v>142</v>
      </c>
      <c r="AB38" s="15">
        <v>28.4</v>
      </c>
      <c r="AC38" s="27"/>
      <c r="AD38" s="15">
        <v>14</v>
      </c>
      <c r="AE38" s="15">
        <v>0</v>
      </c>
      <c r="AF38" s="15">
        <v>388</v>
      </c>
      <c r="AG38" s="15">
        <v>59</v>
      </c>
      <c r="AH38" s="15">
        <v>447</v>
      </c>
      <c r="AI38" s="15">
        <v>31.928571428571427</v>
      </c>
      <c r="AJ38" s="27"/>
      <c r="AK38" s="15">
        <v>5</v>
      </c>
      <c r="AL38" s="15">
        <v>0</v>
      </c>
      <c r="AM38" s="15">
        <v>22</v>
      </c>
      <c r="AN38" s="15">
        <v>37</v>
      </c>
      <c r="AO38" s="15">
        <v>59</v>
      </c>
      <c r="AP38" s="15">
        <v>11.8</v>
      </c>
      <c r="AQ38" s="27"/>
      <c r="AR38" s="15">
        <v>9</v>
      </c>
      <c r="AS38" s="15">
        <v>0</v>
      </c>
      <c r="AT38" s="15">
        <v>375</v>
      </c>
      <c r="AU38" s="15">
        <v>11</v>
      </c>
      <c r="AV38" s="15">
        <v>386</v>
      </c>
      <c r="AW38" s="15">
        <v>42.888888888888886</v>
      </c>
    </row>
    <row r="39" spans="1:49" x14ac:dyDescent="0.25">
      <c r="A39" s="15" t="s">
        <v>352</v>
      </c>
      <c r="B39" s="15" t="s">
        <v>10</v>
      </c>
      <c r="C39" s="15">
        <v>69.88</v>
      </c>
      <c r="D39" s="15">
        <v>189</v>
      </c>
      <c r="E39" s="15">
        <v>4.51</v>
      </c>
      <c r="F39" s="15">
        <v>0.89497087770048322</v>
      </c>
      <c r="G39" s="15">
        <v>20</v>
      </c>
      <c r="H39" s="15">
        <v>-4.0761804518865366E-2</v>
      </c>
      <c r="I39" s="15">
        <v>37.5</v>
      </c>
      <c r="J39" s="15">
        <v>1.0857195442881322</v>
      </c>
      <c r="K39" s="15">
        <v>123</v>
      </c>
      <c r="L39" s="15">
        <v>0.95808348178994351</v>
      </c>
      <c r="M39" s="15">
        <v>4</v>
      </c>
      <c r="N39" s="15">
        <v>1.4930789866339358</v>
      </c>
      <c r="O39" s="15">
        <v>6.72</v>
      </c>
      <c r="P39" s="15">
        <v>1.30381885192866</v>
      </c>
      <c r="Q39" s="15">
        <v>5.6949099378222892</v>
      </c>
      <c r="R39" s="15">
        <v>0.9491516563037149</v>
      </c>
      <c r="V39" s="27"/>
      <c r="AA39" s="15">
        <v>0</v>
      </c>
      <c r="AB39" s="15" t="s">
        <v>815</v>
      </c>
      <c r="AC39" s="27"/>
      <c r="AH39" s="15">
        <v>0</v>
      </c>
      <c r="AI39" s="15" t="s">
        <v>815</v>
      </c>
      <c r="AJ39" s="27"/>
      <c r="AO39" s="15">
        <v>0</v>
      </c>
      <c r="AP39" s="15" t="s">
        <v>815</v>
      </c>
      <c r="AQ39" s="27"/>
      <c r="AV39" s="15">
        <v>0</v>
      </c>
      <c r="AW39" s="15" t="s">
        <v>815</v>
      </c>
    </row>
    <row r="40" spans="1:49" x14ac:dyDescent="0.25">
      <c r="A40" s="15" t="s">
        <v>8</v>
      </c>
      <c r="B40" s="15" t="s">
        <v>10</v>
      </c>
      <c r="C40" s="15">
        <v>69.13</v>
      </c>
      <c r="D40" s="15">
        <v>187</v>
      </c>
      <c r="E40" s="15">
        <v>4.6100000000000003</v>
      </c>
      <c r="F40" s="15">
        <v>0.54646379670265233</v>
      </c>
      <c r="G40" s="15">
        <v>13</v>
      </c>
      <c r="H40" s="15">
        <v>-1.068798492016714</v>
      </c>
      <c r="I40" s="15">
        <v>35.5</v>
      </c>
      <c r="J40" s="15">
        <v>0.6364791495983334</v>
      </c>
      <c r="K40" s="15">
        <v>116</v>
      </c>
      <c r="L40" s="15">
        <v>0.17664664195502094</v>
      </c>
      <c r="M40" s="15">
        <v>4.1500000000000004</v>
      </c>
      <c r="N40" s="15">
        <v>0.88557772784367483</v>
      </c>
      <c r="Q40" s="15">
        <v>1.1763688240829675</v>
      </c>
      <c r="R40" s="15">
        <v>0.23527376481659351</v>
      </c>
      <c r="S40" s="15">
        <v>5</v>
      </c>
      <c r="T40" s="15">
        <v>147</v>
      </c>
      <c r="U40" s="15">
        <v>139</v>
      </c>
      <c r="V40" s="27"/>
      <c r="AA40" s="15">
        <v>0</v>
      </c>
      <c r="AB40" s="15" t="s">
        <v>815</v>
      </c>
      <c r="AC40" s="27"/>
      <c r="AD40" s="15">
        <v>15</v>
      </c>
      <c r="AE40" s="15">
        <v>0</v>
      </c>
      <c r="AF40" s="15">
        <v>838</v>
      </c>
      <c r="AG40" s="15">
        <v>118</v>
      </c>
      <c r="AH40" s="15">
        <v>956</v>
      </c>
      <c r="AI40" s="15">
        <v>63.733333333333334</v>
      </c>
      <c r="AJ40" s="27"/>
      <c r="AK40" s="15">
        <v>16</v>
      </c>
      <c r="AL40" s="15">
        <v>0</v>
      </c>
      <c r="AM40" s="15">
        <v>1101</v>
      </c>
      <c r="AN40" s="15">
        <v>30</v>
      </c>
      <c r="AO40" s="15">
        <v>1131</v>
      </c>
      <c r="AP40" s="15">
        <v>70.6875</v>
      </c>
      <c r="AQ40" s="27"/>
      <c r="AR40" s="15">
        <v>15</v>
      </c>
      <c r="AS40" s="15">
        <v>0</v>
      </c>
      <c r="AT40" s="15">
        <v>954</v>
      </c>
      <c r="AU40" s="15">
        <v>35</v>
      </c>
      <c r="AV40" s="15">
        <v>989</v>
      </c>
      <c r="AW40" s="15">
        <v>65.933333333333337</v>
      </c>
    </row>
    <row r="41" spans="1:49" x14ac:dyDescent="0.25">
      <c r="A41" s="15" t="s">
        <v>102</v>
      </c>
      <c r="B41" s="15" t="s">
        <v>10</v>
      </c>
      <c r="C41" s="15">
        <v>72</v>
      </c>
      <c r="D41" s="15">
        <v>191</v>
      </c>
      <c r="E41" s="15">
        <v>4.5599999999999996</v>
      </c>
      <c r="F41" s="15">
        <v>0.72071733720156939</v>
      </c>
      <c r="G41" s="15">
        <v>10</v>
      </c>
      <c r="H41" s="15">
        <v>-1.5093856438015063</v>
      </c>
      <c r="I41" s="15">
        <v>36.5</v>
      </c>
      <c r="J41" s="15">
        <v>0.86109934694323276</v>
      </c>
      <c r="K41" s="15">
        <v>122</v>
      </c>
      <c r="L41" s="15">
        <v>0.84644964752781171</v>
      </c>
      <c r="M41" s="15">
        <v>4.32</v>
      </c>
      <c r="N41" s="15">
        <v>0.19707630121471434</v>
      </c>
      <c r="O41" s="15">
        <v>7.28</v>
      </c>
      <c r="P41" s="15">
        <v>-8.0625627673080583E-2</v>
      </c>
      <c r="Q41" s="15">
        <v>1.0353313614127413</v>
      </c>
      <c r="R41" s="15">
        <v>0.17255522690212355</v>
      </c>
      <c r="S41" s="15">
        <v>4</v>
      </c>
      <c r="T41" s="15">
        <v>109</v>
      </c>
      <c r="U41" s="15">
        <v>104</v>
      </c>
      <c r="V41" s="27"/>
      <c r="W41" s="15">
        <v>7</v>
      </c>
      <c r="X41" s="15">
        <v>0</v>
      </c>
      <c r="Y41" s="15">
        <v>11</v>
      </c>
      <c r="Z41" s="15">
        <v>60</v>
      </c>
      <c r="AA41" s="15">
        <v>71</v>
      </c>
      <c r="AB41" s="15">
        <v>10.142857142857142</v>
      </c>
      <c r="AC41" s="27"/>
      <c r="AD41" s="15">
        <v>15</v>
      </c>
      <c r="AE41" s="15">
        <v>0</v>
      </c>
      <c r="AF41" s="15">
        <v>684</v>
      </c>
      <c r="AG41" s="15">
        <v>26</v>
      </c>
      <c r="AH41" s="15">
        <v>710</v>
      </c>
      <c r="AI41" s="15">
        <v>47.333333333333336</v>
      </c>
      <c r="AJ41" s="27"/>
      <c r="AK41" s="15">
        <v>16</v>
      </c>
      <c r="AL41" s="15">
        <v>0</v>
      </c>
      <c r="AM41" s="15">
        <v>1025</v>
      </c>
      <c r="AN41" s="15">
        <v>68</v>
      </c>
      <c r="AO41" s="15">
        <v>1093</v>
      </c>
      <c r="AP41" s="15">
        <v>68.3125</v>
      </c>
      <c r="AQ41" s="27"/>
      <c r="AR41" s="15">
        <v>16</v>
      </c>
      <c r="AS41" s="15">
        <v>0</v>
      </c>
      <c r="AT41" s="15">
        <v>679</v>
      </c>
      <c r="AU41" s="15">
        <v>114</v>
      </c>
      <c r="AV41" s="15">
        <v>793</v>
      </c>
      <c r="AW41" s="15">
        <v>49.5625</v>
      </c>
    </row>
    <row r="42" spans="1:49" x14ac:dyDescent="0.25">
      <c r="A42" s="15" t="s">
        <v>236</v>
      </c>
      <c r="B42" s="15" t="s">
        <v>10</v>
      </c>
      <c r="C42" s="15">
        <v>74.63</v>
      </c>
      <c r="D42" s="15">
        <v>218</v>
      </c>
      <c r="E42" s="15">
        <v>4.6100000000000003</v>
      </c>
      <c r="F42" s="15">
        <v>0.54646379670265233</v>
      </c>
      <c r="G42" s="15">
        <v>13</v>
      </c>
      <c r="H42" s="15">
        <v>-1.068798492016714</v>
      </c>
      <c r="I42" s="15">
        <v>41.5</v>
      </c>
      <c r="J42" s="15">
        <v>1.9842003336677296</v>
      </c>
      <c r="K42" s="15">
        <v>127</v>
      </c>
      <c r="L42" s="15">
        <v>1.4046188188384707</v>
      </c>
      <c r="M42" s="15">
        <v>4.33</v>
      </c>
      <c r="N42" s="15">
        <v>0.15657621729536456</v>
      </c>
      <c r="Q42" s="15">
        <v>3.0230606744875037</v>
      </c>
      <c r="R42" s="15">
        <v>0.60461213489750076</v>
      </c>
      <c r="S42" s="15">
        <v>2</v>
      </c>
      <c r="T42" s="15">
        <v>58</v>
      </c>
      <c r="U42" s="15">
        <v>57</v>
      </c>
      <c r="V42" s="27"/>
      <c r="W42" s="15">
        <v>4</v>
      </c>
      <c r="X42" s="15">
        <v>0</v>
      </c>
      <c r="Y42" s="15">
        <v>8</v>
      </c>
      <c r="Z42" s="15">
        <v>30</v>
      </c>
      <c r="AA42" s="15">
        <v>38</v>
      </c>
      <c r="AB42" s="15">
        <v>9.5</v>
      </c>
      <c r="AC42" s="27"/>
      <c r="AH42" s="15">
        <v>0</v>
      </c>
      <c r="AI42" s="15" t="s">
        <v>815</v>
      </c>
      <c r="AJ42" s="27"/>
      <c r="AO42" s="15">
        <v>0</v>
      </c>
      <c r="AP42" s="15" t="s">
        <v>815</v>
      </c>
      <c r="AQ42" s="27"/>
      <c r="AR42" s="15">
        <v>1</v>
      </c>
      <c r="AS42" s="15">
        <v>0</v>
      </c>
      <c r="AT42" s="15">
        <v>0</v>
      </c>
      <c r="AU42" s="15">
        <v>24</v>
      </c>
      <c r="AV42" s="15">
        <v>24</v>
      </c>
      <c r="AW42" s="15">
        <v>24</v>
      </c>
    </row>
    <row r="43" spans="1:49" x14ac:dyDescent="0.25">
      <c r="A43" s="15" t="s">
        <v>309</v>
      </c>
      <c r="B43" s="15" t="s">
        <v>10</v>
      </c>
      <c r="C43" s="15">
        <v>71.13</v>
      </c>
      <c r="D43" s="15">
        <v>192</v>
      </c>
      <c r="E43" s="15">
        <v>4.63</v>
      </c>
      <c r="F43" s="15">
        <v>0.47676238050308806</v>
      </c>
      <c r="I43" s="15">
        <v>34</v>
      </c>
      <c r="J43" s="15">
        <v>0.29954885358098426</v>
      </c>
      <c r="K43" s="15">
        <v>116</v>
      </c>
      <c r="L43" s="15">
        <v>0.17664664195502094</v>
      </c>
      <c r="M43" s="15">
        <v>4</v>
      </c>
      <c r="N43" s="15">
        <v>1.4930789866339358</v>
      </c>
      <c r="O43" s="15">
        <v>6.57</v>
      </c>
      <c r="P43" s="15">
        <v>1.6746521946791246</v>
      </c>
      <c r="Q43" s="15">
        <v>4.1206890573521537</v>
      </c>
      <c r="R43" s="15">
        <v>0.82413781147043075</v>
      </c>
      <c r="S43" s="15">
        <v>7</v>
      </c>
      <c r="T43" s="15">
        <v>254</v>
      </c>
      <c r="U43" s="15">
        <v>203</v>
      </c>
      <c r="V43" s="27"/>
      <c r="AA43" s="15">
        <v>0</v>
      </c>
      <c r="AB43" s="15" t="s">
        <v>815</v>
      </c>
      <c r="AC43" s="27"/>
      <c r="AD43" s="15">
        <v>8</v>
      </c>
      <c r="AE43" s="15">
        <v>0</v>
      </c>
      <c r="AF43" s="15">
        <v>131</v>
      </c>
      <c r="AG43" s="15">
        <v>57</v>
      </c>
      <c r="AH43" s="15">
        <v>188</v>
      </c>
      <c r="AI43" s="15">
        <v>23.5</v>
      </c>
      <c r="AJ43" s="27"/>
      <c r="AK43" s="15">
        <v>7</v>
      </c>
      <c r="AL43" s="15">
        <v>0</v>
      </c>
      <c r="AM43" s="15">
        <v>240</v>
      </c>
      <c r="AN43" s="15">
        <v>13</v>
      </c>
      <c r="AO43" s="15">
        <v>253</v>
      </c>
      <c r="AP43" s="15">
        <v>36.142857142857146</v>
      </c>
      <c r="AQ43" s="27"/>
      <c r="AR43" s="15">
        <v>15</v>
      </c>
      <c r="AS43" s="15">
        <v>0</v>
      </c>
      <c r="AT43" s="15">
        <v>705</v>
      </c>
      <c r="AU43" s="15">
        <v>16</v>
      </c>
      <c r="AV43" s="15">
        <v>721</v>
      </c>
      <c r="AW43" s="15">
        <v>48.06666666666667</v>
      </c>
    </row>
    <row r="44" spans="1:49" x14ac:dyDescent="0.25">
      <c r="A44" s="15" t="s">
        <v>418</v>
      </c>
      <c r="B44" s="15" t="s">
        <v>10</v>
      </c>
      <c r="C44" s="15">
        <v>71.38</v>
      </c>
      <c r="D44" s="15">
        <v>196</v>
      </c>
      <c r="E44" s="15">
        <v>4.57</v>
      </c>
      <c r="F44" s="15">
        <v>0.68586662910178409</v>
      </c>
      <c r="G44" s="15">
        <v>13</v>
      </c>
      <c r="H44" s="15">
        <v>-1.068798492016714</v>
      </c>
      <c r="Q44" s="15">
        <v>-0.38293186291492987</v>
      </c>
      <c r="R44" s="15">
        <v>-0.19146593145746493</v>
      </c>
      <c r="V44" s="27"/>
      <c r="AA44" s="15">
        <v>0</v>
      </c>
      <c r="AB44" s="15" t="s">
        <v>815</v>
      </c>
      <c r="AC44" s="27"/>
      <c r="AH44" s="15">
        <v>0</v>
      </c>
      <c r="AI44" s="15" t="s">
        <v>815</v>
      </c>
      <c r="AJ44" s="27"/>
      <c r="AO44" s="15">
        <v>0</v>
      </c>
      <c r="AP44" s="15" t="s">
        <v>815</v>
      </c>
      <c r="AQ44" s="27"/>
      <c r="AV44" s="15">
        <v>0</v>
      </c>
      <c r="AW44" s="15" t="s">
        <v>815</v>
      </c>
    </row>
    <row r="45" spans="1:49" x14ac:dyDescent="0.25">
      <c r="A45" s="15" t="s">
        <v>94</v>
      </c>
      <c r="B45" s="15" t="s">
        <v>10</v>
      </c>
      <c r="C45" s="15">
        <v>71.63</v>
      </c>
      <c r="D45" s="15">
        <v>206</v>
      </c>
      <c r="E45" s="15">
        <v>4.49</v>
      </c>
      <c r="F45" s="15">
        <v>0.96467229390004761</v>
      </c>
      <c r="G45" s="15">
        <v>17</v>
      </c>
      <c r="H45" s="15">
        <v>-0.48134895630365765</v>
      </c>
      <c r="Q45" s="15">
        <v>0.48332333759638996</v>
      </c>
      <c r="R45" s="15">
        <v>0.24166166879819498</v>
      </c>
      <c r="S45" s="15">
        <v>7</v>
      </c>
      <c r="T45" s="15">
        <v>219</v>
      </c>
      <c r="U45" s="15">
        <v>187</v>
      </c>
      <c r="V45" s="27"/>
      <c r="AA45" s="15">
        <v>0</v>
      </c>
      <c r="AB45" s="15" t="s">
        <v>815</v>
      </c>
      <c r="AC45" s="27"/>
      <c r="AH45" s="15">
        <v>0</v>
      </c>
      <c r="AI45" s="15" t="s">
        <v>815</v>
      </c>
      <c r="AJ45" s="27"/>
      <c r="AO45" s="15">
        <v>0</v>
      </c>
      <c r="AP45" s="15" t="s">
        <v>815</v>
      </c>
      <c r="AQ45" s="27"/>
      <c r="AV45" s="15">
        <v>0</v>
      </c>
      <c r="AW45" s="15" t="s">
        <v>815</v>
      </c>
    </row>
    <row r="46" spans="1:49" x14ac:dyDescent="0.25">
      <c r="A46" s="15" t="s">
        <v>199</v>
      </c>
      <c r="B46" s="15" t="s">
        <v>10</v>
      </c>
      <c r="C46" s="15">
        <v>69</v>
      </c>
      <c r="D46" s="15">
        <v>197</v>
      </c>
      <c r="E46" s="15">
        <v>4.6900000000000004</v>
      </c>
      <c r="F46" s="15">
        <v>0.26765813190438886</v>
      </c>
      <c r="G46" s="15">
        <v>20</v>
      </c>
      <c r="H46" s="15">
        <v>-4.0761804518865366E-2</v>
      </c>
      <c r="I46" s="15">
        <v>33.5</v>
      </c>
      <c r="J46" s="15">
        <v>0.18723875490853459</v>
      </c>
      <c r="K46" s="15">
        <v>116</v>
      </c>
      <c r="L46" s="15">
        <v>0.17664664195502094</v>
      </c>
      <c r="M46" s="15">
        <v>4.2</v>
      </c>
      <c r="N46" s="15">
        <v>0.68307730824692237</v>
      </c>
      <c r="O46" s="15">
        <v>7.01</v>
      </c>
      <c r="P46" s="15">
        <v>0.58687438927775915</v>
      </c>
      <c r="Q46" s="15">
        <v>1.8607334217737606</v>
      </c>
      <c r="R46" s="15">
        <v>0.31012223696229341</v>
      </c>
      <c r="V46" s="27"/>
      <c r="AA46" s="15">
        <v>0</v>
      </c>
      <c r="AB46" s="15" t="s">
        <v>815</v>
      </c>
      <c r="AC46" s="27"/>
      <c r="AH46" s="15">
        <v>0</v>
      </c>
      <c r="AI46" s="15" t="s">
        <v>815</v>
      </c>
      <c r="AJ46" s="27"/>
      <c r="AO46" s="15">
        <v>0</v>
      </c>
      <c r="AP46" s="15" t="s">
        <v>815</v>
      </c>
      <c r="AQ46" s="27"/>
      <c r="AV46" s="15">
        <v>0</v>
      </c>
      <c r="AW46" s="15" t="s">
        <v>815</v>
      </c>
    </row>
    <row r="47" spans="1:49" x14ac:dyDescent="0.25">
      <c r="A47" s="15" t="s">
        <v>279</v>
      </c>
      <c r="B47" s="15" t="s">
        <v>98</v>
      </c>
      <c r="C47" s="15">
        <v>77</v>
      </c>
      <c r="D47" s="15">
        <v>249</v>
      </c>
      <c r="E47" s="15">
        <v>4.76</v>
      </c>
      <c r="F47" s="15">
        <v>2.3703175205910653E-2</v>
      </c>
      <c r="G47" s="15">
        <v>18</v>
      </c>
      <c r="H47" s="15">
        <v>-0.33448657237539359</v>
      </c>
      <c r="Q47" s="15">
        <v>-0.31078339716948294</v>
      </c>
      <c r="R47" s="15">
        <v>-0.15539169858474147</v>
      </c>
      <c r="S47" s="15">
        <v>5</v>
      </c>
      <c r="T47" s="15">
        <v>150</v>
      </c>
      <c r="U47" s="15">
        <v>141</v>
      </c>
      <c r="V47" s="27"/>
      <c r="W47" s="15">
        <v>16</v>
      </c>
      <c r="X47" s="15">
        <v>0</v>
      </c>
      <c r="Y47" s="15">
        <v>468</v>
      </c>
      <c r="Z47" s="15">
        <v>114</v>
      </c>
      <c r="AA47" s="15">
        <v>582</v>
      </c>
      <c r="AB47" s="15">
        <v>36.375</v>
      </c>
      <c r="AC47" s="27"/>
      <c r="AD47" s="15">
        <v>14</v>
      </c>
      <c r="AE47" s="15">
        <v>0</v>
      </c>
      <c r="AF47" s="15">
        <v>793</v>
      </c>
      <c r="AG47" s="15">
        <v>62</v>
      </c>
      <c r="AH47" s="15">
        <v>855</v>
      </c>
      <c r="AI47" s="15">
        <v>61.071428571428569</v>
      </c>
      <c r="AJ47" s="27"/>
      <c r="AK47" s="15">
        <v>7</v>
      </c>
      <c r="AL47" s="15">
        <v>0</v>
      </c>
      <c r="AM47" s="15">
        <v>222</v>
      </c>
      <c r="AN47" s="15">
        <v>25</v>
      </c>
      <c r="AO47" s="15">
        <v>247</v>
      </c>
      <c r="AP47" s="15">
        <v>35.285714285714285</v>
      </c>
      <c r="AQ47" s="27"/>
      <c r="AR47" s="15">
        <v>7</v>
      </c>
      <c r="AS47" s="15">
        <v>0</v>
      </c>
      <c r="AT47" s="15">
        <v>157</v>
      </c>
      <c r="AU47" s="15">
        <v>1</v>
      </c>
      <c r="AV47" s="15">
        <v>158</v>
      </c>
      <c r="AW47" s="15">
        <v>22.571428571428573</v>
      </c>
    </row>
    <row r="48" spans="1:49" x14ac:dyDescent="0.25">
      <c r="A48" s="15" t="s">
        <v>291</v>
      </c>
      <c r="B48" s="15" t="s">
        <v>98</v>
      </c>
      <c r="C48" s="15">
        <v>76</v>
      </c>
      <c r="D48" s="15">
        <v>252</v>
      </c>
      <c r="E48" s="15">
        <v>4.8899999999999997</v>
      </c>
      <c r="F48" s="15">
        <v>-0.42935603009126672</v>
      </c>
      <c r="G48" s="15">
        <v>14</v>
      </c>
      <c r="H48" s="15">
        <v>-0.92193610808844995</v>
      </c>
      <c r="I48" s="15">
        <v>32</v>
      </c>
      <c r="J48" s="15">
        <v>-0.1496915411088145</v>
      </c>
      <c r="K48" s="15">
        <v>108</v>
      </c>
      <c r="L48" s="15">
        <v>-0.71642403214203332</v>
      </c>
      <c r="M48" s="15">
        <v>4.25</v>
      </c>
      <c r="N48" s="15">
        <v>0.4805768886501699</v>
      </c>
      <c r="O48" s="15">
        <v>7.08</v>
      </c>
      <c r="P48" s="15">
        <v>0.41381882932754105</v>
      </c>
      <c r="Q48" s="15">
        <v>-1.3230119934528533</v>
      </c>
      <c r="R48" s="15">
        <v>-0.22050199890880887</v>
      </c>
      <c r="S48" s="15">
        <v>4</v>
      </c>
      <c r="T48" s="15">
        <v>108</v>
      </c>
      <c r="U48" s="15">
        <v>103</v>
      </c>
      <c r="V48" s="27"/>
      <c r="W48" s="15">
        <v>5</v>
      </c>
      <c r="X48" s="15">
        <v>0</v>
      </c>
      <c r="Y48" s="15">
        <v>71</v>
      </c>
      <c r="Z48" s="15">
        <v>6</v>
      </c>
      <c r="AA48" s="15">
        <v>77</v>
      </c>
      <c r="AB48" s="15">
        <v>15.4</v>
      </c>
      <c r="AC48" s="27"/>
      <c r="AD48" s="15">
        <v>16</v>
      </c>
      <c r="AE48" s="15">
        <v>0</v>
      </c>
      <c r="AF48" s="15">
        <v>190</v>
      </c>
      <c r="AG48" s="15">
        <v>225</v>
      </c>
      <c r="AH48" s="15">
        <v>415</v>
      </c>
      <c r="AI48" s="15">
        <v>25.9375</v>
      </c>
      <c r="AJ48" s="27"/>
      <c r="AK48" s="15">
        <v>16</v>
      </c>
      <c r="AL48" s="15">
        <v>0</v>
      </c>
      <c r="AM48" s="15">
        <v>388</v>
      </c>
      <c r="AN48" s="15">
        <v>347</v>
      </c>
      <c r="AO48" s="15">
        <v>735</v>
      </c>
      <c r="AP48" s="15">
        <v>45.9375</v>
      </c>
      <c r="AQ48" s="27"/>
      <c r="AR48" s="15">
        <v>15</v>
      </c>
      <c r="AS48" s="15">
        <v>0</v>
      </c>
      <c r="AT48" s="15">
        <v>455</v>
      </c>
      <c r="AU48" s="15">
        <v>267</v>
      </c>
      <c r="AV48" s="15">
        <v>722</v>
      </c>
      <c r="AW48" s="15">
        <v>48.133333333333333</v>
      </c>
    </row>
    <row r="49" spans="1:49" x14ac:dyDescent="0.25">
      <c r="A49" s="15" t="s">
        <v>377</v>
      </c>
      <c r="B49" s="15" t="s">
        <v>98</v>
      </c>
      <c r="C49" s="15">
        <v>73</v>
      </c>
      <c r="D49" s="15">
        <v>266</v>
      </c>
      <c r="E49" s="15">
        <v>4.71</v>
      </c>
      <c r="F49" s="15">
        <v>0.19795671570482457</v>
      </c>
      <c r="G49" s="15">
        <v>28</v>
      </c>
      <c r="H49" s="15">
        <v>1.1341372669072474</v>
      </c>
      <c r="I49" s="15">
        <v>37</v>
      </c>
      <c r="J49" s="15">
        <v>0.97340944561568243</v>
      </c>
      <c r="K49" s="15">
        <v>121</v>
      </c>
      <c r="L49" s="15">
        <v>0.73481581326567991</v>
      </c>
      <c r="M49" s="15">
        <v>4.46</v>
      </c>
      <c r="N49" s="15">
        <v>-0.3699248736561932</v>
      </c>
      <c r="O49" s="15">
        <v>7.55</v>
      </c>
      <c r="P49" s="15">
        <v>-0.74812564462391817</v>
      </c>
      <c r="Q49" s="15">
        <v>1.9222687232133229</v>
      </c>
      <c r="R49" s="15">
        <v>0.32037812053555381</v>
      </c>
      <c r="S49" s="15">
        <v>5</v>
      </c>
      <c r="T49" s="15">
        <v>159</v>
      </c>
      <c r="U49" s="15">
        <v>148</v>
      </c>
      <c r="V49" s="27"/>
      <c r="W49" s="15">
        <v>7</v>
      </c>
      <c r="X49" s="15">
        <v>0</v>
      </c>
      <c r="Y49" s="15">
        <v>89</v>
      </c>
      <c r="Z49" s="15">
        <v>60</v>
      </c>
      <c r="AA49" s="15">
        <v>149</v>
      </c>
      <c r="AB49" s="15">
        <v>21.285714285714285</v>
      </c>
      <c r="AC49" s="27"/>
      <c r="AD49" s="15">
        <v>6</v>
      </c>
      <c r="AE49" s="15">
        <v>0</v>
      </c>
      <c r="AF49" s="15">
        <v>154</v>
      </c>
      <c r="AG49" s="15">
        <v>45</v>
      </c>
      <c r="AH49" s="15">
        <v>199</v>
      </c>
      <c r="AI49" s="15">
        <v>33.166666666666664</v>
      </c>
      <c r="AJ49" s="27"/>
      <c r="AK49" s="15">
        <v>6</v>
      </c>
      <c r="AL49" s="15">
        <v>0</v>
      </c>
      <c r="AM49" s="15">
        <v>69</v>
      </c>
      <c r="AN49" s="15">
        <v>18</v>
      </c>
      <c r="AO49" s="15">
        <v>87</v>
      </c>
      <c r="AP49" s="15">
        <v>14.5</v>
      </c>
      <c r="AQ49" s="27"/>
      <c r="AR49" s="15">
        <v>16</v>
      </c>
      <c r="AS49" s="15">
        <v>0</v>
      </c>
      <c r="AT49" s="15">
        <v>401</v>
      </c>
      <c r="AU49" s="15">
        <v>87</v>
      </c>
      <c r="AV49" s="15">
        <v>488</v>
      </c>
      <c r="AW49" s="15">
        <v>30.5</v>
      </c>
    </row>
    <row r="50" spans="1:49" x14ac:dyDescent="0.25">
      <c r="A50" s="15" t="s">
        <v>167</v>
      </c>
      <c r="B50" s="15" t="s">
        <v>98</v>
      </c>
      <c r="C50" s="15">
        <v>74.13</v>
      </c>
      <c r="D50" s="15">
        <v>252</v>
      </c>
      <c r="S50" s="15">
        <v>1</v>
      </c>
      <c r="T50" s="15">
        <v>23</v>
      </c>
      <c r="U50" s="15">
        <v>23</v>
      </c>
      <c r="V50" s="27"/>
      <c r="W50" s="15">
        <v>16</v>
      </c>
      <c r="X50" s="15">
        <v>0</v>
      </c>
      <c r="Y50" s="15">
        <v>122</v>
      </c>
      <c r="Z50" s="15">
        <v>88</v>
      </c>
      <c r="AA50" s="15">
        <v>210</v>
      </c>
      <c r="AB50" s="15">
        <v>13.125</v>
      </c>
      <c r="AC50" s="27"/>
      <c r="AD50" s="15">
        <v>14</v>
      </c>
      <c r="AE50" s="15">
        <v>0</v>
      </c>
      <c r="AF50" s="15">
        <v>479</v>
      </c>
      <c r="AG50" s="15">
        <v>0</v>
      </c>
      <c r="AH50" s="15">
        <v>479</v>
      </c>
      <c r="AI50" s="15">
        <v>34.214285714285715</v>
      </c>
      <c r="AJ50" s="27"/>
      <c r="AK50" s="15">
        <v>15</v>
      </c>
      <c r="AL50" s="15">
        <v>0</v>
      </c>
      <c r="AM50" s="15">
        <v>799</v>
      </c>
      <c r="AN50" s="15">
        <v>4</v>
      </c>
      <c r="AO50" s="15">
        <v>803</v>
      </c>
      <c r="AP50" s="15">
        <v>53.533333333333331</v>
      </c>
      <c r="AQ50" s="27"/>
      <c r="AR50" s="15">
        <v>6</v>
      </c>
      <c r="AS50" s="15">
        <v>0</v>
      </c>
      <c r="AT50" s="15">
        <v>316</v>
      </c>
      <c r="AU50" s="15">
        <v>0</v>
      </c>
      <c r="AV50" s="15">
        <v>316</v>
      </c>
      <c r="AW50" s="15">
        <v>52.666666666666664</v>
      </c>
    </row>
    <row r="51" spans="1:49" x14ac:dyDescent="0.25">
      <c r="A51" s="15" t="s">
        <v>265</v>
      </c>
      <c r="B51" s="15" t="s">
        <v>98</v>
      </c>
      <c r="C51" s="15">
        <v>74.88</v>
      </c>
      <c r="D51" s="15">
        <v>251</v>
      </c>
      <c r="E51" s="15">
        <v>4.8</v>
      </c>
      <c r="F51" s="15">
        <v>-0.11569965719322109</v>
      </c>
      <c r="G51" s="15">
        <v>20</v>
      </c>
      <c r="H51" s="15">
        <v>-4.0761804518865366E-2</v>
      </c>
      <c r="I51" s="15">
        <v>34.5</v>
      </c>
      <c r="J51" s="15">
        <v>0.411858952253434</v>
      </c>
      <c r="K51" s="15">
        <v>112</v>
      </c>
      <c r="L51" s="15">
        <v>-0.26988869509350621</v>
      </c>
      <c r="M51" s="15">
        <v>4.3099999999999996</v>
      </c>
      <c r="N51" s="15">
        <v>0.2375763851340677</v>
      </c>
      <c r="O51" s="15">
        <v>7.46</v>
      </c>
      <c r="P51" s="15">
        <v>-0.52562563897363901</v>
      </c>
      <c r="Q51" s="15">
        <v>-0.30254045839172999</v>
      </c>
      <c r="R51" s="15">
        <v>-5.0423409731954999E-2</v>
      </c>
      <c r="S51" s="15">
        <v>2</v>
      </c>
      <c r="T51" s="15">
        <v>34</v>
      </c>
      <c r="U51" s="15">
        <v>34</v>
      </c>
      <c r="V51" s="27"/>
      <c r="W51" s="15">
        <v>7</v>
      </c>
      <c r="X51" s="15">
        <v>0</v>
      </c>
      <c r="Y51" s="15">
        <v>217</v>
      </c>
      <c r="Z51" s="15">
        <v>7</v>
      </c>
      <c r="AA51" s="15">
        <v>224</v>
      </c>
      <c r="AB51" s="15">
        <v>32</v>
      </c>
      <c r="AC51" s="27"/>
      <c r="AD51" s="15">
        <v>16</v>
      </c>
      <c r="AE51" s="15">
        <v>0</v>
      </c>
      <c r="AF51" s="15">
        <v>698</v>
      </c>
      <c r="AG51" s="15">
        <v>87</v>
      </c>
      <c r="AH51" s="15">
        <v>785</v>
      </c>
      <c r="AI51" s="15">
        <v>49.0625</v>
      </c>
      <c r="AJ51" s="27"/>
      <c r="AK51" s="15">
        <v>9</v>
      </c>
      <c r="AL51" s="15">
        <v>0</v>
      </c>
      <c r="AM51" s="15">
        <v>327</v>
      </c>
      <c r="AN51" s="15">
        <v>8</v>
      </c>
      <c r="AO51" s="15">
        <v>335</v>
      </c>
      <c r="AP51" s="15">
        <v>37.222222222222221</v>
      </c>
      <c r="AQ51" s="27"/>
      <c r="AR51" s="15">
        <v>16</v>
      </c>
      <c r="AS51" s="15">
        <v>0</v>
      </c>
      <c r="AT51" s="15">
        <v>701</v>
      </c>
      <c r="AU51" s="15">
        <v>67</v>
      </c>
      <c r="AV51" s="15">
        <v>768</v>
      </c>
      <c r="AW51" s="15">
        <v>48</v>
      </c>
    </row>
    <row r="52" spans="1:49" x14ac:dyDescent="0.25">
      <c r="A52" s="15" t="s">
        <v>427</v>
      </c>
      <c r="B52" s="15" t="s">
        <v>98</v>
      </c>
      <c r="C52" s="15">
        <v>75.5</v>
      </c>
      <c r="D52" s="15">
        <v>267</v>
      </c>
      <c r="E52" s="15">
        <v>4.9000000000000004</v>
      </c>
      <c r="F52" s="15">
        <v>-0.46420673819105196</v>
      </c>
      <c r="G52" s="15">
        <v>19</v>
      </c>
      <c r="H52" s="15">
        <v>-0.18762418844712947</v>
      </c>
      <c r="I52" s="15">
        <v>29</v>
      </c>
      <c r="J52" s="15">
        <v>-0.82355213314351261</v>
      </c>
      <c r="K52" s="15">
        <v>110</v>
      </c>
      <c r="L52" s="15">
        <v>-0.49315636361776977</v>
      </c>
      <c r="M52" s="15">
        <v>4.67</v>
      </c>
      <c r="N52" s="15">
        <v>-1.2204266359625564</v>
      </c>
      <c r="O52" s="15">
        <v>7.3</v>
      </c>
      <c r="P52" s="15">
        <v>-0.13007007337314164</v>
      </c>
      <c r="Q52" s="15">
        <v>-3.3190361327351621</v>
      </c>
      <c r="R52" s="15">
        <v>-0.55317268878919368</v>
      </c>
      <c r="V52" s="27"/>
      <c r="W52" s="15">
        <v>6</v>
      </c>
      <c r="X52" s="15">
        <v>0</v>
      </c>
      <c r="Y52" s="15">
        <v>87</v>
      </c>
      <c r="Z52" s="15">
        <v>0</v>
      </c>
      <c r="AA52" s="15">
        <v>87</v>
      </c>
      <c r="AB52" s="15">
        <v>14.5</v>
      </c>
      <c r="AC52" s="27"/>
      <c r="AD52" s="15">
        <v>13</v>
      </c>
      <c r="AE52" s="15">
        <v>0</v>
      </c>
      <c r="AF52" s="15">
        <v>275</v>
      </c>
      <c r="AG52" s="15">
        <v>36</v>
      </c>
      <c r="AH52" s="15">
        <v>311</v>
      </c>
      <c r="AI52" s="15">
        <v>23.923076923076923</v>
      </c>
      <c r="AJ52" s="27"/>
      <c r="AK52" s="15">
        <v>16</v>
      </c>
      <c r="AL52" s="15">
        <v>0</v>
      </c>
      <c r="AM52" s="15">
        <v>533</v>
      </c>
      <c r="AN52" s="15">
        <v>73</v>
      </c>
      <c r="AO52" s="15">
        <v>606</v>
      </c>
      <c r="AP52" s="15">
        <v>37.875</v>
      </c>
      <c r="AQ52" s="27"/>
      <c r="AR52" s="15">
        <v>16</v>
      </c>
      <c r="AS52" s="15">
        <v>0</v>
      </c>
      <c r="AT52" s="15">
        <v>332</v>
      </c>
      <c r="AU52" s="15">
        <v>11</v>
      </c>
      <c r="AV52" s="15">
        <v>343</v>
      </c>
      <c r="AW52" s="15">
        <v>21.4375</v>
      </c>
    </row>
    <row r="53" spans="1:49" x14ac:dyDescent="0.25">
      <c r="A53" s="15" t="s">
        <v>148</v>
      </c>
      <c r="B53" s="15" t="s">
        <v>98</v>
      </c>
      <c r="C53" s="15">
        <v>72.75</v>
      </c>
      <c r="D53" s="15">
        <v>261</v>
      </c>
      <c r="E53" s="15">
        <v>4.78</v>
      </c>
      <c r="F53" s="15">
        <v>-4.5998240993656764E-2</v>
      </c>
      <c r="G53" s="15">
        <v>28</v>
      </c>
      <c r="H53" s="15">
        <v>1.1341372669072474</v>
      </c>
      <c r="I53" s="15">
        <v>34</v>
      </c>
      <c r="J53" s="15">
        <v>0.29954885358098426</v>
      </c>
      <c r="K53" s="15">
        <v>112</v>
      </c>
      <c r="L53" s="15">
        <v>-0.26988869509350621</v>
      </c>
      <c r="M53" s="15">
        <v>4.6500000000000004</v>
      </c>
      <c r="N53" s="15">
        <v>-1.1394264681238568</v>
      </c>
      <c r="O53" s="15">
        <v>7.67</v>
      </c>
      <c r="P53" s="15">
        <v>-1.0447923188242911</v>
      </c>
      <c r="Q53" s="15">
        <v>-1.0664196025470793</v>
      </c>
      <c r="R53" s="15">
        <v>-0.17773660042451322</v>
      </c>
      <c r="S53" s="15">
        <v>6</v>
      </c>
      <c r="T53" s="15">
        <v>210</v>
      </c>
      <c r="U53" s="15">
        <v>182</v>
      </c>
      <c r="V53" s="27"/>
      <c r="W53" s="15">
        <v>6</v>
      </c>
      <c r="X53" s="15">
        <v>0</v>
      </c>
      <c r="Y53" s="15">
        <v>40</v>
      </c>
      <c r="Z53" s="15">
        <v>40</v>
      </c>
      <c r="AA53" s="15">
        <v>80</v>
      </c>
      <c r="AB53" s="15">
        <v>13.333333333333334</v>
      </c>
      <c r="AC53" s="27"/>
      <c r="AD53" s="15">
        <v>11</v>
      </c>
      <c r="AE53" s="15">
        <v>0</v>
      </c>
      <c r="AF53" s="15">
        <v>146</v>
      </c>
      <c r="AG53" s="15">
        <v>12</v>
      </c>
      <c r="AH53" s="15">
        <v>158</v>
      </c>
      <c r="AI53" s="15">
        <v>14.363636363636363</v>
      </c>
      <c r="AJ53" s="27"/>
      <c r="AO53" s="15">
        <v>0</v>
      </c>
      <c r="AP53" s="15" t="s">
        <v>815</v>
      </c>
      <c r="AQ53" s="27"/>
      <c r="AV53" s="15">
        <v>0</v>
      </c>
      <c r="AW53" s="15" t="s">
        <v>815</v>
      </c>
    </row>
    <row r="54" spans="1:49" x14ac:dyDescent="0.25">
      <c r="A54" s="15" t="s">
        <v>237</v>
      </c>
      <c r="B54" s="15" t="s">
        <v>98</v>
      </c>
      <c r="C54" s="15">
        <v>75</v>
      </c>
      <c r="D54" s="15">
        <v>247</v>
      </c>
      <c r="E54" s="15">
        <v>4.63</v>
      </c>
      <c r="F54" s="15">
        <v>0.47676238050308806</v>
      </c>
      <c r="G54" s="15">
        <v>18</v>
      </c>
      <c r="H54" s="15">
        <v>-0.33448657237539359</v>
      </c>
      <c r="I54" s="15">
        <v>36</v>
      </c>
      <c r="J54" s="15">
        <v>0.74878924827078308</v>
      </c>
      <c r="K54" s="15">
        <v>123</v>
      </c>
      <c r="L54" s="15">
        <v>0.95808348178994351</v>
      </c>
      <c r="M54" s="15">
        <v>4.18</v>
      </c>
      <c r="N54" s="15">
        <v>0.76407747608562548</v>
      </c>
      <c r="O54" s="15">
        <v>6.97</v>
      </c>
      <c r="P54" s="15">
        <v>0.6857632806778835</v>
      </c>
      <c r="Q54" s="15">
        <v>3.2989892949519302</v>
      </c>
      <c r="R54" s="15">
        <v>0.54983154915865506</v>
      </c>
      <c r="V54" s="27"/>
      <c r="W54" s="15">
        <v>3</v>
      </c>
      <c r="X54" s="15">
        <v>0</v>
      </c>
      <c r="Y54" s="15">
        <v>117</v>
      </c>
      <c r="Z54" s="15">
        <v>30</v>
      </c>
      <c r="AA54" s="15">
        <v>147</v>
      </c>
      <c r="AB54" s="15">
        <v>49</v>
      </c>
      <c r="AC54" s="27"/>
      <c r="AD54" s="15">
        <v>6</v>
      </c>
      <c r="AE54" s="15">
        <v>0</v>
      </c>
      <c r="AF54" s="15">
        <v>25</v>
      </c>
      <c r="AG54" s="15">
        <v>85</v>
      </c>
      <c r="AH54" s="15">
        <v>110</v>
      </c>
      <c r="AI54" s="15">
        <v>18.333333333333332</v>
      </c>
      <c r="AJ54" s="27"/>
      <c r="AO54" s="15">
        <v>0</v>
      </c>
      <c r="AP54" s="15" t="s">
        <v>815</v>
      </c>
      <c r="AQ54" s="27"/>
      <c r="AV54" s="15">
        <v>0</v>
      </c>
      <c r="AW54" s="15" t="s">
        <v>815</v>
      </c>
    </row>
    <row r="55" spans="1:49" x14ac:dyDescent="0.25">
      <c r="A55" s="15" t="s">
        <v>100</v>
      </c>
      <c r="B55" s="15" t="s">
        <v>98</v>
      </c>
      <c r="C55" s="15">
        <v>77.25</v>
      </c>
      <c r="D55" s="15">
        <v>266</v>
      </c>
      <c r="E55" s="15">
        <v>4.53</v>
      </c>
      <c r="F55" s="15">
        <v>0.82526946150091585</v>
      </c>
      <c r="G55" s="15">
        <v>21</v>
      </c>
      <c r="H55" s="15">
        <v>0.10610057940939874</v>
      </c>
      <c r="I55" s="15">
        <v>37.5</v>
      </c>
      <c r="J55" s="15">
        <v>1.0857195442881322</v>
      </c>
      <c r="K55" s="15">
        <v>123</v>
      </c>
      <c r="L55" s="15">
        <v>0.95808348178994351</v>
      </c>
      <c r="M55" s="15">
        <v>4.43</v>
      </c>
      <c r="N55" s="15">
        <v>-0.24842462189814032</v>
      </c>
      <c r="O55" s="15">
        <v>7.27</v>
      </c>
      <c r="P55" s="15">
        <v>-5.5903404823047856E-2</v>
      </c>
      <c r="Q55" s="15">
        <v>2.6708450402672024</v>
      </c>
      <c r="R55" s="15">
        <v>0.44514084004453375</v>
      </c>
      <c r="S55" s="15">
        <v>1</v>
      </c>
      <c r="T55" s="15">
        <v>1</v>
      </c>
      <c r="U55" s="15">
        <v>1</v>
      </c>
      <c r="V55" s="27"/>
      <c r="W55" s="15">
        <v>4</v>
      </c>
      <c r="X55" s="15">
        <v>0</v>
      </c>
      <c r="Y55" s="15">
        <v>143</v>
      </c>
      <c r="Z55" s="15">
        <v>6</v>
      </c>
      <c r="AA55" s="15">
        <v>149</v>
      </c>
      <c r="AB55" s="15">
        <v>37.25</v>
      </c>
      <c r="AC55" s="27"/>
      <c r="AD55" s="15">
        <v>13</v>
      </c>
      <c r="AE55" s="15">
        <v>0</v>
      </c>
      <c r="AF55" s="15">
        <v>562</v>
      </c>
      <c r="AG55" s="15">
        <v>22</v>
      </c>
      <c r="AH55" s="15">
        <v>584</v>
      </c>
      <c r="AI55" s="15">
        <v>44.92307692307692</v>
      </c>
      <c r="AJ55" s="27"/>
      <c r="AK55" s="15">
        <v>14</v>
      </c>
      <c r="AL55" s="15">
        <v>0</v>
      </c>
      <c r="AM55" s="15">
        <v>737</v>
      </c>
      <c r="AN55" s="15">
        <v>74</v>
      </c>
      <c r="AO55" s="15">
        <v>811</v>
      </c>
      <c r="AP55" s="15">
        <v>57.928571428571431</v>
      </c>
      <c r="AQ55" s="27"/>
      <c r="AR55" s="15">
        <v>16</v>
      </c>
      <c r="AS55" s="15">
        <v>0</v>
      </c>
      <c r="AT55" s="15">
        <v>895</v>
      </c>
      <c r="AU55" s="15">
        <v>80</v>
      </c>
      <c r="AV55" s="15">
        <v>975</v>
      </c>
      <c r="AW55" s="15">
        <v>60.9375</v>
      </c>
    </row>
    <row r="56" spans="1:49" x14ac:dyDescent="0.25">
      <c r="A56" s="15" t="s">
        <v>184</v>
      </c>
      <c r="B56" s="15" t="s">
        <v>98</v>
      </c>
      <c r="C56" s="15">
        <v>75.75</v>
      </c>
      <c r="D56" s="15">
        <v>259</v>
      </c>
      <c r="E56" s="15">
        <v>4.7</v>
      </c>
      <c r="F56" s="15">
        <v>0.23280742380460673</v>
      </c>
      <c r="G56" s="15">
        <v>26</v>
      </c>
      <c r="H56" s="15">
        <v>0.84041249905071924</v>
      </c>
      <c r="I56" s="15">
        <v>37</v>
      </c>
      <c r="J56" s="15">
        <v>0.97340944561568243</v>
      </c>
      <c r="K56" s="15">
        <v>122</v>
      </c>
      <c r="L56" s="15">
        <v>0.84644964752781171</v>
      </c>
      <c r="M56" s="15">
        <v>4.2699999999999996</v>
      </c>
      <c r="N56" s="15">
        <v>0.39957672081147039</v>
      </c>
      <c r="O56" s="15">
        <v>7.19</v>
      </c>
      <c r="P56" s="15">
        <v>0.14187437797719862</v>
      </c>
      <c r="Q56" s="15">
        <v>3.4345301147874885</v>
      </c>
      <c r="R56" s="15">
        <v>0.57242168579791475</v>
      </c>
      <c r="V56" s="27"/>
      <c r="AA56" s="15">
        <v>0</v>
      </c>
      <c r="AB56" s="15" t="s">
        <v>815</v>
      </c>
      <c r="AC56" s="27"/>
      <c r="AH56" s="15">
        <v>0</v>
      </c>
      <c r="AI56" s="15" t="s">
        <v>815</v>
      </c>
      <c r="AJ56" s="27"/>
      <c r="AO56" s="15">
        <v>0</v>
      </c>
      <c r="AP56" s="15" t="s">
        <v>815</v>
      </c>
      <c r="AQ56" s="27"/>
      <c r="AV56" s="15">
        <v>0</v>
      </c>
      <c r="AW56" s="15" t="s">
        <v>815</v>
      </c>
    </row>
    <row r="57" spans="1:49" x14ac:dyDescent="0.25">
      <c r="A57" s="15" t="s">
        <v>300</v>
      </c>
      <c r="B57" s="15" t="s">
        <v>98</v>
      </c>
      <c r="C57" s="15">
        <v>77.88</v>
      </c>
      <c r="D57" s="15">
        <v>271</v>
      </c>
      <c r="E57" s="15">
        <v>5.21</v>
      </c>
      <c r="F57" s="15">
        <v>-1.5445786892843207</v>
      </c>
      <c r="G57" s="15">
        <v>21</v>
      </c>
      <c r="H57" s="15">
        <v>0.10610057940939874</v>
      </c>
      <c r="I57" s="15">
        <v>32</v>
      </c>
      <c r="J57" s="15">
        <v>-0.1496915411088145</v>
      </c>
      <c r="K57" s="15">
        <v>115</v>
      </c>
      <c r="L57" s="15">
        <v>6.5012807692889168E-2</v>
      </c>
      <c r="M57" s="15">
        <v>4.51</v>
      </c>
      <c r="N57" s="15">
        <v>-0.57242529325294567</v>
      </c>
      <c r="O57" s="15">
        <v>7.43</v>
      </c>
      <c r="P57" s="15">
        <v>-0.45145897042354516</v>
      </c>
      <c r="Q57" s="15">
        <v>-2.5470411069673382</v>
      </c>
      <c r="R57" s="15">
        <v>-0.42450685116122305</v>
      </c>
      <c r="V57" s="27"/>
      <c r="W57" s="15">
        <v>5</v>
      </c>
      <c r="X57" s="15">
        <v>0</v>
      </c>
      <c r="Y57" s="15">
        <v>82</v>
      </c>
      <c r="Z57" s="15">
        <v>15</v>
      </c>
      <c r="AA57" s="15">
        <v>97</v>
      </c>
      <c r="AB57" s="15">
        <v>19.399999999999999</v>
      </c>
      <c r="AC57" s="27"/>
      <c r="AD57" s="15">
        <v>14</v>
      </c>
      <c r="AE57" s="15">
        <v>0</v>
      </c>
      <c r="AF57" s="15">
        <v>249</v>
      </c>
      <c r="AG57" s="15">
        <v>166</v>
      </c>
      <c r="AH57" s="15">
        <v>415</v>
      </c>
      <c r="AI57" s="15">
        <v>29.642857142857142</v>
      </c>
      <c r="AJ57" s="27"/>
      <c r="AK57" s="15">
        <v>15</v>
      </c>
      <c r="AL57" s="15">
        <v>0</v>
      </c>
      <c r="AM57" s="15">
        <v>389</v>
      </c>
      <c r="AN57" s="15">
        <v>107</v>
      </c>
      <c r="AO57" s="15">
        <v>496</v>
      </c>
      <c r="AP57" s="15">
        <v>33.06666666666667</v>
      </c>
      <c r="AQ57" s="27"/>
      <c r="AR57" s="15">
        <v>13</v>
      </c>
      <c r="AS57" s="15">
        <v>0</v>
      </c>
      <c r="AT57" s="15">
        <v>334</v>
      </c>
      <c r="AU57" s="15">
        <v>52</v>
      </c>
      <c r="AV57" s="15">
        <v>386</v>
      </c>
      <c r="AW57" s="15">
        <v>29.692307692307693</v>
      </c>
    </row>
    <row r="58" spans="1:49" x14ac:dyDescent="0.25">
      <c r="A58" s="15" t="s">
        <v>292</v>
      </c>
      <c r="B58" s="15" t="s">
        <v>98</v>
      </c>
      <c r="C58" s="15">
        <v>77.88</v>
      </c>
      <c r="D58" s="15">
        <v>272</v>
      </c>
      <c r="E58" s="15">
        <v>4.72</v>
      </c>
      <c r="F58" s="15">
        <v>0.1631060076050424</v>
      </c>
      <c r="G58" s="15">
        <v>22</v>
      </c>
      <c r="H58" s="15">
        <v>0.25296296333766283</v>
      </c>
      <c r="I58" s="15">
        <v>35.5</v>
      </c>
      <c r="J58" s="15">
        <v>0.6364791495983334</v>
      </c>
      <c r="K58" s="15">
        <v>128</v>
      </c>
      <c r="L58" s="15">
        <v>1.5162526531006024</v>
      </c>
      <c r="M58" s="15">
        <v>4.33</v>
      </c>
      <c r="N58" s="15">
        <v>0.15657621729536456</v>
      </c>
      <c r="O58" s="15">
        <v>7.2</v>
      </c>
      <c r="P58" s="15">
        <v>0.11715215512716808</v>
      </c>
      <c r="Q58" s="15">
        <v>2.8425291460641735</v>
      </c>
      <c r="R58" s="15">
        <v>0.47375485767736225</v>
      </c>
      <c r="S58" s="15">
        <v>3</v>
      </c>
      <c r="T58" s="15">
        <v>84</v>
      </c>
      <c r="U58" s="15">
        <v>80</v>
      </c>
      <c r="V58" s="27"/>
      <c r="W58" s="15">
        <v>11</v>
      </c>
      <c r="X58" s="15">
        <v>0</v>
      </c>
      <c r="Y58" s="15">
        <v>182</v>
      </c>
      <c r="Z58" s="15">
        <v>27</v>
      </c>
      <c r="AA58" s="15">
        <v>209</v>
      </c>
      <c r="AB58" s="15">
        <v>19</v>
      </c>
      <c r="AC58" s="27"/>
      <c r="AD58" s="15">
        <v>16</v>
      </c>
      <c r="AE58" s="15">
        <v>0</v>
      </c>
      <c r="AF58" s="15">
        <v>145</v>
      </c>
      <c r="AG58" s="15">
        <v>238</v>
      </c>
      <c r="AH58" s="15">
        <v>383</v>
      </c>
      <c r="AI58" s="15">
        <v>23.9375</v>
      </c>
      <c r="AJ58" s="27"/>
      <c r="AK58" s="15">
        <v>13</v>
      </c>
      <c r="AL58" s="15">
        <v>0</v>
      </c>
      <c r="AM58" s="15">
        <v>33</v>
      </c>
      <c r="AN58" s="15">
        <v>311</v>
      </c>
      <c r="AO58" s="15">
        <v>344</v>
      </c>
      <c r="AP58" s="15">
        <v>26.46153846153846</v>
      </c>
      <c r="AQ58" s="27"/>
      <c r="AR58" s="15">
        <v>16</v>
      </c>
      <c r="AS58" s="15">
        <v>0</v>
      </c>
      <c r="AT58" s="15">
        <v>457</v>
      </c>
      <c r="AU58" s="15">
        <v>306</v>
      </c>
      <c r="AV58" s="15">
        <v>763</v>
      </c>
      <c r="AW58" s="15">
        <v>47.6875</v>
      </c>
    </row>
    <row r="59" spans="1:49" x14ac:dyDescent="0.25">
      <c r="A59" s="15" t="s">
        <v>437</v>
      </c>
      <c r="B59" s="15" t="s">
        <v>98</v>
      </c>
      <c r="C59" s="15">
        <v>77</v>
      </c>
      <c r="D59" s="15">
        <v>266</v>
      </c>
      <c r="E59" s="15">
        <v>4.97</v>
      </c>
      <c r="F59" s="15">
        <v>-0.70816169488953018</v>
      </c>
      <c r="G59" s="15">
        <v>31</v>
      </c>
      <c r="H59" s="15">
        <v>1.5747244186920397</v>
      </c>
      <c r="I59" s="15">
        <v>34</v>
      </c>
      <c r="J59" s="15">
        <v>0.29954885358098426</v>
      </c>
      <c r="K59" s="15">
        <v>113</v>
      </c>
      <c r="L59" s="15">
        <v>-0.15825486083137441</v>
      </c>
      <c r="O59" s="15">
        <v>7.11</v>
      </c>
      <c r="P59" s="15">
        <v>0.33965216077744725</v>
      </c>
      <c r="Q59" s="15">
        <v>1.3475088773295665</v>
      </c>
      <c r="R59" s="15">
        <v>0.26950177546591331</v>
      </c>
      <c r="V59" s="27"/>
      <c r="W59" s="15">
        <v>5</v>
      </c>
      <c r="X59" s="15">
        <v>0</v>
      </c>
      <c r="Y59" s="15">
        <v>184</v>
      </c>
      <c r="Z59" s="15">
        <v>52</v>
      </c>
      <c r="AA59" s="15">
        <v>236</v>
      </c>
      <c r="AB59" s="15">
        <v>47.2</v>
      </c>
      <c r="AC59" s="27"/>
      <c r="AD59" s="15">
        <v>15</v>
      </c>
      <c r="AE59" s="15">
        <v>1</v>
      </c>
      <c r="AF59" s="15">
        <v>578</v>
      </c>
      <c r="AG59" s="15">
        <v>160</v>
      </c>
      <c r="AH59" s="15">
        <v>739</v>
      </c>
      <c r="AI59" s="15">
        <v>49.266666666666666</v>
      </c>
      <c r="AJ59" s="27"/>
      <c r="AK59" s="15">
        <v>14</v>
      </c>
      <c r="AL59" s="15">
        <v>0</v>
      </c>
      <c r="AM59" s="15">
        <v>117</v>
      </c>
      <c r="AN59" s="15">
        <v>128</v>
      </c>
      <c r="AO59" s="15">
        <v>245</v>
      </c>
      <c r="AP59" s="15">
        <v>17.5</v>
      </c>
      <c r="AQ59" s="27"/>
      <c r="AR59" s="15">
        <v>15</v>
      </c>
      <c r="AS59" s="15">
        <v>1</v>
      </c>
      <c r="AT59" s="15">
        <v>252</v>
      </c>
      <c r="AU59" s="15">
        <v>164</v>
      </c>
      <c r="AV59" s="15">
        <v>417</v>
      </c>
      <c r="AW59" s="15">
        <v>27.8</v>
      </c>
    </row>
    <row r="60" spans="1:49" x14ac:dyDescent="0.25">
      <c r="A60" s="15" t="s">
        <v>138</v>
      </c>
      <c r="B60" s="15" t="s">
        <v>98</v>
      </c>
      <c r="C60" s="15">
        <v>76</v>
      </c>
      <c r="D60" s="15">
        <v>273</v>
      </c>
      <c r="E60" s="15">
        <v>4.92</v>
      </c>
      <c r="F60" s="15">
        <v>-0.53390815439061634</v>
      </c>
      <c r="G60" s="15">
        <v>22</v>
      </c>
      <c r="H60" s="15">
        <v>0.25296296333766283</v>
      </c>
      <c r="I60" s="15">
        <v>31</v>
      </c>
      <c r="J60" s="15">
        <v>-0.3743117384537139</v>
      </c>
      <c r="K60" s="15">
        <v>113</v>
      </c>
      <c r="L60" s="15">
        <v>-0.15825486083137441</v>
      </c>
      <c r="M60" s="15">
        <v>4.45</v>
      </c>
      <c r="N60" s="15">
        <v>-0.32942478973684347</v>
      </c>
      <c r="O60" s="15">
        <v>6.83</v>
      </c>
      <c r="P60" s="15">
        <v>1.0318744005783176</v>
      </c>
      <c r="Q60" s="15">
        <v>-0.11106217949656783</v>
      </c>
      <c r="R60" s="15">
        <v>-1.851036324942797E-2</v>
      </c>
      <c r="S60" s="15">
        <v>2</v>
      </c>
      <c r="T60" s="15">
        <v>60</v>
      </c>
      <c r="U60" s="15">
        <v>59</v>
      </c>
      <c r="V60" s="27"/>
      <c r="W60" s="15">
        <v>15</v>
      </c>
      <c r="X60" s="15">
        <v>0</v>
      </c>
      <c r="Y60" s="15">
        <v>361</v>
      </c>
      <c r="Z60" s="15">
        <v>2</v>
      </c>
      <c r="AA60" s="15">
        <v>363</v>
      </c>
      <c r="AB60" s="15">
        <v>24.2</v>
      </c>
      <c r="AC60" s="27"/>
      <c r="AD60" s="15">
        <v>16</v>
      </c>
      <c r="AE60" s="15">
        <v>0</v>
      </c>
      <c r="AF60" s="15">
        <v>648</v>
      </c>
      <c r="AG60" s="15">
        <v>55</v>
      </c>
      <c r="AH60" s="15">
        <v>703</v>
      </c>
      <c r="AI60" s="15">
        <v>43.9375</v>
      </c>
      <c r="AJ60" s="27"/>
      <c r="AK60" s="15">
        <v>16</v>
      </c>
      <c r="AL60" s="15">
        <v>0</v>
      </c>
      <c r="AM60" s="15">
        <v>623</v>
      </c>
      <c r="AN60" s="15">
        <v>88</v>
      </c>
      <c r="AO60" s="15">
        <v>711</v>
      </c>
      <c r="AP60" s="15">
        <v>44.4375</v>
      </c>
      <c r="AQ60" s="27"/>
      <c r="AR60" s="15">
        <v>15</v>
      </c>
      <c r="AS60" s="15">
        <v>0</v>
      </c>
      <c r="AT60" s="15">
        <v>452</v>
      </c>
      <c r="AU60" s="15">
        <v>39</v>
      </c>
      <c r="AV60" s="15">
        <v>491</v>
      </c>
      <c r="AW60" s="15">
        <v>32.733333333333334</v>
      </c>
    </row>
    <row r="61" spans="1:49" x14ac:dyDescent="0.25">
      <c r="A61" s="15" t="s">
        <v>423</v>
      </c>
      <c r="B61" s="15" t="s">
        <v>98</v>
      </c>
      <c r="C61" s="15">
        <v>78</v>
      </c>
      <c r="D61" s="15">
        <v>252</v>
      </c>
      <c r="E61" s="15">
        <v>4.58</v>
      </c>
      <c r="F61" s="15">
        <v>0.6510159210020019</v>
      </c>
      <c r="G61" s="15">
        <v>17</v>
      </c>
      <c r="H61" s="15">
        <v>-0.48134895630365765</v>
      </c>
      <c r="I61" s="15">
        <v>36.5</v>
      </c>
      <c r="J61" s="15">
        <v>0.86109934694323276</v>
      </c>
      <c r="K61" s="15">
        <v>123</v>
      </c>
      <c r="L61" s="15">
        <v>0.95808348178994351</v>
      </c>
      <c r="M61" s="15">
        <v>4.4400000000000004</v>
      </c>
      <c r="N61" s="15">
        <v>-0.28892470581749369</v>
      </c>
      <c r="O61" s="15">
        <v>7.29</v>
      </c>
      <c r="P61" s="15">
        <v>-0.10534785052311112</v>
      </c>
      <c r="Q61" s="15">
        <v>1.5945772370909157</v>
      </c>
      <c r="R61" s="15">
        <v>0.26576287284848593</v>
      </c>
      <c r="S61" s="15">
        <v>4</v>
      </c>
      <c r="T61" s="15">
        <v>136</v>
      </c>
      <c r="U61" s="15">
        <v>128</v>
      </c>
      <c r="V61" s="27"/>
      <c r="AA61" s="15">
        <v>0</v>
      </c>
      <c r="AB61" s="15" t="s">
        <v>815</v>
      </c>
      <c r="AC61" s="27"/>
      <c r="AH61" s="15">
        <v>0</v>
      </c>
      <c r="AI61" s="15" t="s">
        <v>815</v>
      </c>
      <c r="AJ61" s="27"/>
      <c r="AK61" s="15">
        <v>1</v>
      </c>
      <c r="AL61" s="15">
        <v>0</v>
      </c>
      <c r="AM61" s="15">
        <v>19</v>
      </c>
      <c r="AN61" s="15">
        <v>0</v>
      </c>
      <c r="AO61" s="15">
        <v>19</v>
      </c>
      <c r="AP61" s="15">
        <v>19</v>
      </c>
      <c r="AQ61" s="27"/>
      <c r="AV61" s="15">
        <v>0</v>
      </c>
      <c r="AW61" s="15" t="s">
        <v>815</v>
      </c>
    </row>
    <row r="62" spans="1:49" x14ac:dyDescent="0.25">
      <c r="A62" s="15" t="s">
        <v>380</v>
      </c>
      <c r="B62" s="15" t="s">
        <v>98</v>
      </c>
      <c r="C62" s="15">
        <v>75.38</v>
      </c>
      <c r="D62" s="15">
        <v>251</v>
      </c>
      <c r="E62" s="15">
        <v>4.68</v>
      </c>
      <c r="F62" s="15">
        <v>0.30250884000417411</v>
      </c>
      <c r="G62" s="15">
        <v>23</v>
      </c>
      <c r="H62" s="15">
        <v>0.39982534726592694</v>
      </c>
      <c r="I62" s="15">
        <v>35</v>
      </c>
      <c r="J62" s="15">
        <v>0.52416905092588373</v>
      </c>
      <c r="K62" s="15">
        <v>121</v>
      </c>
      <c r="L62" s="15">
        <v>0.73481581326567991</v>
      </c>
      <c r="M62" s="15">
        <v>4.47</v>
      </c>
      <c r="N62" s="15">
        <v>-0.41042495757554298</v>
      </c>
      <c r="O62" s="15">
        <v>7.48</v>
      </c>
      <c r="P62" s="15">
        <v>-0.57507008467370224</v>
      </c>
      <c r="Q62" s="15">
        <v>0.97582400921241952</v>
      </c>
      <c r="R62" s="15">
        <v>0.16263733486873658</v>
      </c>
      <c r="S62" s="15">
        <v>1</v>
      </c>
      <c r="T62" s="15">
        <v>26</v>
      </c>
      <c r="U62" s="15">
        <v>26</v>
      </c>
      <c r="V62" s="27"/>
      <c r="W62" s="15">
        <v>8</v>
      </c>
      <c r="X62" s="15">
        <v>0</v>
      </c>
      <c r="Y62" s="15">
        <v>68</v>
      </c>
      <c r="Z62" s="15">
        <v>37</v>
      </c>
      <c r="AA62" s="15">
        <v>105</v>
      </c>
      <c r="AB62" s="15">
        <v>13.125</v>
      </c>
      <c r="AC62" s="27"/>
      <c r="AD62" s="15">
        <v>13</v>
      </c>
      <c r="AE62" s="15">
        <v>0</v>
      </c>
      <c r="AF62" s="15">
        <v>127</v>
      </c>
      <c r="AG62" s="15">
        <v>196</v>
      </c>
      <c r="AH62" s="15">
        <v>323</v>
      </c>
      <c r="AI62" s="15">
        <v>24.846153846153847</v>
      </c>
      <c r="AJ62" s="27"/>
      <c r="AK62" s="15">
        <v>16</v>
      </c>
      <c r="AL62" s="15">
        <v>0</v>
      </c>
      <c r="AM62" s="15">
        <v>217</v>
      </c>
      <c r="AN62" s="15">
        <v>179</v>
      </c>
      <c r="AO62" s="15">
        <v>396</v>
      </c>
      <c r="AP62" s="15">
        <v>24.75</v>
      </c>
      <c r="AQ62" s="27"/>
      <c r="AR62" s="15">
        <v>14</v>
      </c>
      <c r="AS62" s="15">
        <v>0</v>
      </c>
      <c r="AT62" s="15">
        <v>253</v>
      </c>
      <c r="AU62" s="15">
        <v>91</v>
      </c>
      <c r="AV62" s="15">
        <v>344</v>
      </c>
      <c r="AW62" s="15">
        <v>24.571428571428573</v>
      </c>
    </row>
    <row r="63" spans="1:49" x14ac:dyDescent="0.25">
      <c r="A63" s="15" t="s">
        <v>363</v>
      </c>
      <c r="B63" s="15" t="s">
        <v>98</v>
      </c>
      <c r="C63" s="15">
        <v>74</v>
      </c>
      <c r="D63" s="15">
        <v>261</v>
      </c>
      <c r="E63" s="15">
        <v>4.91</v>
      </c>
      <c r="F63" s="15">
        <v>-0.49905744629083415</v>
      </c>
      <c r="G63" s="15">
        <v>17</v>
      </c>
      <c r="H63" s="15">
        <v>-0.48134895630365765</v>
      </c>
      <c r="I63" s="15">
        <v>25.5</v>
      </c>
      <c r="J63" s="15">
        <v>-1.6097228238506605</v>
      </c>
      <c r="K63" s="15">
        <v>113</v>
      </c>
      <c r="L63" s="15">
        <v>-0.15825486083137441</v>
      </c>
      <c r="M63" s="15">
        <v>4.7</v>
      </c>
      <c r="N63" s="15">
        <v>-1.3419268877206092</v>
      </c>
      <c r="O63" s="15">
        <v>7.8</v>
      </c>
      <c r="P63" s="15">
        <v>-1.3661812158746947</v>
      </c>
      <c r="Q63" s="15">
        <v>-5.4564921908718311</v>
      </c>
      <c r="R63" s="15">
        <v>-0.90941536514530519</v>
      </c>
      <c r="S63" s="15">
        <v>7</v>
      </c>
      <c r="T63" s="15">
        <v>249</v>
      </c>
      <c r="U63" s="15">
        <v>200</v>
      </c>
      <c r="V63" s="27"/>
      <c r="AA63" s="15">
        <v>0</v>
      </c>
      <c r="AB63" s="15" t="s">
        <v>815</v>
      </c>
      <c r="AC63" s="27"/>
      <c r="AH63" s="15">
        <v>0</v>
      </c>
      <c r="AI63" s="15" t="s">
        <v>815</v>
      </c>
      <c r="AJ63" s="27"/>
      <c r="AO63" s="15">
        <v>0</v>
      </c>
      <c r="AP63" s="15" t="s">
        <v>815</v>
      </c>
      <c r="AQ63" s="27"/>
      <c r="AV63" s="15">
        <v>0</v>
      </c>
      <c r="AW63" s="15" t="s">
        <v>815</v>
      </c>
    </row>
    <row r="64" spans="1:49" x14ac:dyDescent="0.25">
      <c r="A64" s="15" t="s">
        <v>115</v>
      </c>
      <c r="B64" s="15" t="s">
        <v>98</v>
      </c>
      <c r="C64" s="15">
        <v>74.88</v>
      </c>
      <c r="D64" s="15">
        <v>273</v>
      </c>
      <c r="E64" s="15">
        <v>4.84</v>
      </c>
      <c r="F64" s="15">
        <v>-0.25510248959235282</v>
      </c>
      <c r="G64" s="15">
        <v>24</v>
      </c>
      <c r="H64" s="15">
        <v>0.54668773119419101</v>
      </c>
      <c r="I64" s="15">
        <v>31.5</v>
      </c>
      <c r="J64" s="15">
        <v>-0.26200163978126417</v>
      </c>
      <c r="K64" s="15">
        <v>108</v>
      </c>
      <c r="L64" s="15">
        <v>-0.71642403214203332</v>
      </c>
      <c r="M64" s="15">
        <v>4.29</v>
      </c>
      <c r="N64" s="15">
        <v>0.31857655297276721</v>
      </c>
      <c r="O64" s="15">
        <v>7.19</v>
      </c>
      <c r="P64" s="15">
        <v>0.14187437797719862</v>
      </c>
      <c r="Q64" s="15">
        <v>-0.22638949937149341</v>
      </c>
      <c r="R64" s="15">
        <v>-3.7731583228582236E-2</v>
      </c>
      <c r="S64" s="15">
        <v>3</v>
      </c>
      <c r="T64" s="15">
        <v>72</v>
      </c>
      <c r="U64" s="15">
        <v>70</v>
      </c>
      <c r="V64" s="27"/>
      <c r="W64" s="15">
        <v>8</v>
      </c>
      <c r="X64" s="15">
        <v>0</v>
      </c>
      <c r="Y64" s="15">
        <v>16</v>
      </c>
      <c r="Z64" s="15">
        <v>89</v>
      </c>
      <c r="AA64" s="15">
        <v>105</v>
      </c>
      <c r="AB64" s="15">
        <v>13.125</v>
      </c>
      <c r="AC64" s="27"/>
      <c r="AD64" s="15">
        <v>13</v>
      </c>
      <c r="AE64" s="15">
        <v>0</v>
      </c>
      <c r="AF64" s="15">
        <v>129</v>
      </c>
      <c r="AG64" s="15">
        <v>209</v>
      </c>
      <c r="AH64" s="15">
        <v>338</v>
      </c>
      <c r="AI64" s="15">
        <v>26</v>
      </c>
      <c r="AJ64" s="27"/>
      <c r="AO64" s="15">
        <v>0</v>
      </c>
      <c r="AP64" s="15" t="s">
        <v>815</v>
      </c>
      <c r="AQ64" s="27"/>
      <c r="AV64" s="15">
        <v>0</v>
      </c>
      <c r="AW64" s="15" t="s">
        <v>815</v>
      </c>
    </row>
    <row r="65" spans="1:49" x14ac:dyDescent="0.25">
      <c r="A65" s="15" t="s">
        <v>202</v>
      </c>
      <c r="B65" s="15" t="s">
        <v>98</v>
      </c>
      <c r="C65" s="15">
        <v>78.13</v>
      </c>
      <c r="D65" s="15">
        <v>281</v>
      </c>
      <c r="E65" s="15">
        <v>4.92</v>
      </c>
      <c r="F65" s="15">
        <v>-0.53390815439061634</v>
      </c>
      <c r="G65" s="15">
        <v>21</v>
      </c>
      <c r="H65" s="15">
        <v>0.10610057940939874</v>
      </c>
      <c r="Q65" s="15">
        <v>-0.42780757498121758</v>
      </c>
      <c r="R65" s="15">
        <v>-0.21390378749060879</v>
      </c>
      <c r="S65" s="15">
        <v>5</v>
      </c>
      <c r="T65" s="15">
        <v>141</v>
      </c>
      <c r="U65" s="15">
        <v>133</v>
      </c>
      <c r="V65" s="27"/>
      <c r="AA65" s="15">
        <v>0</v>
      </c>
      <c r="AB65" s="15" t="s">
        <v>815</v>
      </c>
      <c r="AC65" s="27"/>
      <c r="AD65" s="15">
        <v>14</v>
      </c>
      <c r="AE65" s="15">
        <v>0</v>
      </c>
      <c r="AF65" s="15">
        <v>326</v>
      </c>
      <c r="AG65" s="15">
        <v>98</v>
      </c>
      <c r="AH65" s="15">
        <v>424</v>
      </c>
      <c r="AI65" s="15">
        <v>30.285714285714285</v>
      </c>
      <c r="AJ65" s="27"/>
      <c r="AK65" s="15">
        <v>1</v>
      </c>
      <c r="AL65" s="15">
        <v>0</v>
      </c>
      <c r="AM65" s="15">
        <v>20</v>
      </c>
      <c r="AN65" s="15">
        <v>5</v>
      </c>
      <c r="AO65" s="15">
        <v>25</v>
      </c>
      <c r="AP65" s="15">
        <v>25</v>
      </c>
      <c r="AQ65" s="27"/>
      <c r="AV65" s="15">
        <v>0</v>
      </c>
      <c r="AW65" s="15" t="s">
        <v>815</v>
      </c>
    </row>
    <row r="66" spans="1:49" x14ac:dyDescent="0.25">
      <c r="A66" s="15" t="s">
        <v>308</v>
      </c>
      <c r="B66" s="15" t="s">
        <v>98</v>
      </c>
      <c r="C66" s="15">
        <v>76</v>
      </c>
      <c r="D66" s="15">
        <v>260</v>
      </c>
      <c r="E66" s="15">
        <v>4.95</v>
      </c>
      <c r="F66" s="15">
        <v>-0.63846027868996591</v>
      </c>
      <c r="G66" s="15">
        <v>17</v>
      </c>
      <c r="H66" s="15">
        <v>-0.48134895630365765</v>
      </c>
      <c r="I66" s="15">
        <v>27.5</v>
      </c>
      <c r="J66" s="15">
        <v>-1.1604824291608618</v>
      </c>
      <c r="K66" s="15">
        <v>116</v>
      </c>
      <c r="L66" s="15">
        <v>0.17664664195502094</v>
      </c>
      <c r="Q66" s="15">
        <v>-2.1036450221994643</v>
      </c>
      <c r="R66" s="15">
        <v>-0.52591125554986606</v>
      </c>
      <c r="V66" s="27"/>
      <c r="AA66" s="15">
        <v>0</v>
      </c>
      <c r="AB66" s="15" t="s">
        <v>815</v>
      </c>
      <c r="AC66" s="27"/>
      <c r="AH66" s="15">
        <v>0</v>
      </c>
      <c r="AI66" s="15" t="s">
        <v>815</v>
      </c>
      <c r="AJ66" s="27"/>
      <c r="AO66" s="15">
        <v>0</v>
      </c>
      <c r="AP66" s="15" t="s">
        <v>815</v>
      </c>
      <c r="AQ66" s="27"/>
      <c r="AV66" s="15">
        <v>0</v>
      </c>
      <c r="AW66" s="15" t="s">
        <v>815</v>
      </c>
    </row>
    <row r="67" spans="1:49" x14ac:dyDescent="0.25">
      <c r="A67" s="15" t="s">
        <v>320</v>
      </c>
      <c r="B67" s="15" t="s">
        <v>98</v>
      </c>
      <c r="C67" s="15">
        <v>77.38</v>
      </c>
      <c r="D67" s="15">
        <v>250</v>
      </c>
      <c r="E67" s="15">
        <v>4.8600000000000003</v>
      </c>
      <c r="F67" s="15">
        <v>-0.32480390579192026</v>
      </c>
      <c r="G67" s="15">
        <v>19</v>
      </c>
      <c r="H67" s="15">
        <v>-0.18762418844712947</v>
      </c>
      <c r="I67" s="15">
        <v>35.5</v>
      </c>
      <c r="J67" s="15">
        <v>0.6364791495983334</v>
      </c>
      <c r="K67" s="15">
        <v>116</v>
      </c>
      <c r="L67" s="15">
        <v>0.17664664195502094</v>
      </c>
      <c r="M67" s="15">
        <v>4.2</v>
      </c>
      <c r="N67" s="15">
        <v>0.68307730824692237</v>
      </c>
      <c r="O67" s="15">
        <v>6.78</v>
      </c>
      <c r="P67" s="15">
        <v>1.1554855148284724</v>
      </c>
      <c r="Q67" s="15">
        <v>2.1392605203896995</v>
      </c>
      <c r="R67" s="15">
        <v>0.35654342006494993</v>
      </c>
      <c r="S67" s="15">
        <v>2</v>
      </c>
      <c r="T67" s="15">
        <v>47</v>
      </c>
      <c r="U67" s="15">
        <v>46</v>
      </c>
      <c r="V67" s="27"/>
      <c r="W67" s="15">
        <v>15</v>
      </c>
      <c r="X67" s="15">
        <v>0</v>
      </c>
      <c r="Y67" s="15">
        <v>579</v>
      </c>
      <c r="Z67" s="15">
        <v>230</v>
      </c>
      <c r="AA67" s="15">
        <v>809</v>
      </c>
      <c r="AB67" s="15">
        <v>53.93333333333333</v>
      </c>
      <c r="AC67" s="27"/>
      <c r="AD67" s="15">
        <v>16</v>
      </c>
      <c r="AE67" s="15">
        <v>0</v>
      </c>
      <c r="AF67" s="15">
        <v>671</v>
      </c>
      <c r="AG67" s="15">
        <v>220</v>
      </c>
      <c r="AH67" s="15">
        <v>891</v>
      </c>
      <c r="AI67" s="15">
        <v>55.6875</v>
      </c>
      <c r="AJ67" s="27"/>
      <c r="AK67" s="15">
        <v>16</v>
      </c>
      <c r="AL67" s="15">
        <v>0</v>
      </c>
      <c r="AM67" s="15">
        <v>674</v>
      </c>
      <c r="AN67" s="15">
        <v>153</v>
      </c>
      <c r="AO67" s="15">
        <v>827</v>
      </c>
      <c r="AP67" s="15">
        <v>51.6875</v>
      </c>
      <c r="AQ67" s="27"/>
      <c r="AV67" s="15">
        <v>0</v>
      </c>
      <c r="AW67" s="15" t="s">
        <v>815</v>
      </c>
    </row>
    <row r="68" spans="1:49" x14ac:dyDescent="0.25">
      <c r="A68" s="15" t="s">
        <v>96</v>
      </c>
      <c r="B68" s="15" t="s">
        <v>98</v>
      </c>
      <c r="C68" s="15">
        <v>78.13</v>
      </c>
      <c r="D68" s="15">
        <v>271</v>
      </c>
      <c r="E68" s="15">
        <v>4.7699999999999996</v>
      </c>
      <c r="F68" s="15">
        <v>-1.1147532893871508E-2</v>
      </c>
      <c r="G68" s="15">
        <v>22</v>
      </c>
      <c r="H68" s="15">
        <v>0.25296296333766283</v>
      </c>
      <c r="I68" s="15">
        <v>32</v>
      </c>
      <c r="J68" s="15">
        <v>-0.1496915411088145</v>
      </c>
      <c r="K68" s="15">
        <v>111</v>
      </c>
      <c r="L68" s="15">
        <v>-0.38152252935563802</v>
      </c>
      <c r="M68" s="15">
        <v>4.57</v>
      </c>
      <c r="N68" s="15">
        <v>-0.81542579676905147</v>
      </c>
      <c r="O68" s="15">
        <v>7.26</v>
      </c>
      <c r="P68" s="15">
        <v>-3.1181181973017318E-2</v>
      </c>
      <c r="Q68" s="15">
        <v>-1.1360056187627299</v>
      </c>
      <c r="R68" s="15">
        <v>-0.18933426979378831</v>
      </c>
      <c r="S68" s="15">
        <v>3</v>
      </c>
      <c r="T68" s="15">
        <v>88</v>
      </c>
      <c r="U68" s="15">
        <v>84</v>
      </c>
      <c r="V68" s="27"/>
      <c r="W68" s="15">
        <v>7</v>
      </c>
      <c r="X68" s="15">
        <v>0</v>
      </c>
      <c r="Y68" s="15">
        <v>62</v>
      </c>
      <c r="Z68" s="15">
        <v>26</v>
      </c>
      <c r="AA68" s="15">
        <v>88</v>
      </c>
      <c r="AB68" s="15">
        <v>12.571428571428571</v>
      </c>
      <c r="AC68" s="27"/>
      <c r="AD68" s="15">
        <v>12</v>
      </c>
      <c r="AE68" s="15">
        <v>0</v>
      </c>
      <c r="AF68" s="15">
        <v>134</v>
      </c>
      <c r="AG68" s="15">
        <v>100</v>
      </c>
      <c r="AH68" s="15">
        <v>234</v>
      </c>
      <c r="AI68" s="15">
        <v>19.5</v>
      </c>
      <c r="AJ68" s="27"/>
      <c r="AK68" s="15">
        <v>16</v>
      </c>
      <c r="AL68" s="15">
        <v>0</v>
      </c>
      <c r="AM68" s="15">
        <v>372</v>
      </c>
      <c r="AN68" s="15">
        <v>29</v>
      </c>
      <c r="AO68" s="15">
        <v>401</v>
      </c>
      <c r="AP68" s="15">
        <v>25.0625</v>
      </c>
      <c r="AQ68" s="27"/>
      <c r="AR68" s="15">
        <v>15</v>
      </c>
      <c r="AS68" s="15">
        <v>0</v>
      </c>
      <c r="AT68" s="15">
        <v>313</v>
      </c>
      <c r="AU68" s="15">
        <v>189</v>
      </c>
      <c r="AV68" s="15">
        <v>502</v>
      </c>
      <c r="AW68" s="15">
        <v>33.466666666666669</v>
      </c>
    </row>
    <row r="69" spans="1:49" x14ac:dyDescent="0.25">
      <c r="A69" s="15" t="s">
        <v>312</v>
      </c>
      <c r="B69" s="15" t="s">
        <v>98</v>
      </c>
      <c r="C69" s="15">
        <v>77.5</v>
      </c>
      <c r="D69" s="15">
        <v>269</v>
      </c>
      <c r="E69" s="15">
        <v>4.84</v>
      </c>
      <c r="F69" s="15">
        <v>-0.25510248959235282</v>
      </c>
      <c r="G69" s="15">
        <v>23</v>
      </c>
      <c r="H69" s="15">
        <v>0.39982534726592694</v>
      </c>
      <c r="I69" s="15">
        <v>33.5</v>
      </c>
      <c r="J69" s="15">
        <v>0.18723875490853459</v>
      </c>
      <c r="K69" s="15">
        <v>123</v>
      </c>
      <c r="L69" s="15">
        <v>0.95808348178994351</v>
      </c>
      <c r="M69" s="15">
        <v>4.46</v>
      </c>
      <c r="N69" s="15">
        <v>-0.3699248736561932</v>
      </c>
      <c r="O69" s="15">
        <v>7.41</v>
      </c>
      <c r="P69" s="15">
        <v>-0.40201452472348409</v>
      </c>
      <c r="Q69" s="15">
        <v>0.51810569599237499</v>
      </c>
      <c r="R69" s="15">
        <v>8.6350949332062499E-2</v>
      </c>
      <c r="V69" s="27"/>
      <c r="W69" s="15">
        <v>8</v>
      </c>
      <c r="X69" s="15">
        <v>0</v>
      </c>
      <c r="Y69" s="15">
        <v>93</v>
      </c>
      <c r="Z69" s="15">
        <v>7</v>
      </c>
      <c r="AA69" s="15">
        <v>100</v>
      </c>
      <c r="AB69" s="15">
        <v>12.5</v>
      </c>
      <c r="AC69" s="27"/>
      <c r="AD69" s="15">
        <v>1</v>
      </c>
      <c r="AE69" s="15">
        <v>0</v>
      </c>
      <c r="AF69" s="15">
        <v>6</v>
      </c>
      <c r="AG69" s="15">
        <v>0</v>
      </c>
      <c r="AH69" s="15">
        <v>6</v>
      </c>
      <c r="AI69" s="15">
        <v>6</v>
      </c>
      <c r="AJ69" s="27"/>
      <c r="AK69" s="15">
        <v>1</v>
      </c>
      <c r="AL69" s="15">
        <v>0</v>
      </c>
      <c r="AM69" s="15">
        <v>10</v>
      </c>
      <c r="AN69" s="15">
        <v>0</v>
      </c>
      <c r="AO69" s="15">
        <v>10</v>
      </c>
      <c r="AP69" s="15">
        <v>10</v>
      </c>
      <c r="AQ69" s="27"/>
      <c r="AV69" s="15">
        <v>0</v>
      </c>
      <c r="AW69" s="15" t="s">
        <v>815</v>
      </c>
    </row>
    <row r="70" spans="1:49" x14ac:dyDescent="0.25">
      <c r="A70" s="15" t="s">
        <v>131</v>
      </c>
      <c r="B70" s="15" t="s">
        <v>70</v>
      </c>
      <c r="C70" s="15">
        <v>72.75</v>
      </c>
      <c r="D70" s="15">
        <v>285</v>
      </c>
      <c r="E70" s="15">
        <v>4.68</v>
      </c>
      <c r="F70" s="15">
        <v>0.30250884000417411</v>
      </c>
      <c r="G70" s="15">
        <v>35</v>
      </c>
      <c r="H70" s="15">
        <v>2.162173954405096</v>
      </c>
      <c r="I70" s="15">
        <v>32</v>
      </c>
      <c r="J70" s="15">
        <v>-0.1496915411088145</v>
      </c>
      <c r="K70" s="15">
        <v>115</v>
      </c>
      <c r="L70" s="15">
        <v>6.5012807692889168E-2</v>
      </c>
      <c r="M70" s="15">
        <v>4.3899999999999997</v>
      </c>
      <c r="N70" s="15">
        <v>-8.6424286220737639E-2</v>
      </c>
      <c r="O70" s="15">
        <v>7.11</v>
      </c>
      <c r="P70" s="15">
        <v>0.33965216077744725</v>
      </c>
      <c r="Q70" s="15">
        <v>2.6332319355500546</v>
      </c>
      <c r="R70" s="15">
        <v>0.43887198925834242</v>
      </c>
      <c r="S70" s="15">
        <v>1</v>
      </c>
      <c r="T70" s="15">
        <v>13</v>
      </c>
      <c r="U70" s="15">
        <v>13</v>
      </c>
      <c r="V70" s="27"/>
      <c r="W70" s="15">
        <v>16</v>
      </c>
      <c r="X70" s="15">
        <v>0</v>
      </c>
      <c r="Y70" s="15">
        <v>648</v>
      </c>
      <c r="Z70" s="15">
        <v>74</v>
      </c>
      <c r="AA70" s="15">
        <v>722</v>
      </c>
      <c r="AB70" s="15">
        <v>45.125</v>
      </c>
      <c r="AC70" s="27"/>
      <c r="AD70" s="15">
        <v>16</v>
      </c>
      <c r="AE70" s="15">
        <v>0</v>
      </c>
      <c r="AF70" s="15">
        <v>915</v>
      </c>
      <c r="AG70" s="15">
        <v>76</v>
      </c>
      <c r="AH70" s="15">
        <v>991</v>
      </c>
      <c r="AI70" s="15">
        <v>61.9375</v>
      </c>
      <c r="AJ70" s="27"/>
      <c r="AK70" s="15">
        <v>16</v>
      </c>
      <c r="AL70" s="15">
        <v>0</v>
      </c>
      <c r="AM70" s="15">
        <v>829</v>
      </c>
      <c r="AN70" s="15">
        <v>63</v>
      </c>
      <c r="AO70" s="15">
        <v>892</v>
      </c>
      <c r="AP70" s="15">
        <v>55.75</v>
      </c>
      <c r="AQ70" s="27"/>
      <c r="AR70" s="15">
        <v>14</v>
      </c>
      <c r="AS70" s="15">
        <v>0</v>
      </c>
      <c r="AT70" s="15">
        <v>790</v>
      </c>
      <c r="AU70" s="15">
        <v>72</v>
      </c>
      <c r="AV70" s="15">
        <v>862</v>
      </c>
      <c r="AW70" s="15">
        <v>61.571428571428569</v>
      </c>
    </row>
    <row r="71" spans="1:49" x14ac:dyDescent="0.25">
      <c r="A71" s="15" t="s">
        <v>240</v>
      </c>
      <c r="B71" s="15" t="s">
        <v>70</v>
      </c>
      <c r="C71" s="15">
        <v>74.5</v>
      </c>
      <c r="D71" s="15">
        <v>308</v>
      </c>
      <c r="E71" s="15">
        <v>5.24</v>
      </c>
      <c r="F71" s="15">
        <v>-1.6491308135836702</v>
      </c>
      <c r="G71" s="15">
        <v>20</v>
      </c>
      <c r="H71" s="15">
        <v>-4.0761804518865366E-2</v>
      </c>
      <c r="I71" s="15">
        <v>24.5</v>
      </c>
      <c r="J71" s="15">
        <v>-1.8343430211955598</v>
      </c>
      <c r="K71" s="15">
        <v>101</v>
      </c>
      <c r="L71" s="15">
        <v>-1.4978608719769559</v>
      </c>
      <c r="M71" s="15">
        <v>4.83</v>
      </c>
      <c r="N71" s="15">
        <v>-1.8684279786721671</v>
      </c>
      <c r="O71" s="15">
        <v>7.93</v>
      </c>
      <c r="P71" s="15">
        <v>-1.6875701129250982</v>
      </c>
      <c r="Q71" s="15">
        <v>-8.5780946028723157</v>
      </c>
      <c r="R71" s="15">
        <v>-1.4296824338120526</v>
      </c>
      <c r="V71" s="27"/>
      <c r="W71" s="15">
        <v>7</v>
      </c>
      <c r="X71" s="15">
        <v>0</v>
      </c>
      <c r="Y71" s="15">
        <v>82</v>
      </c>
      <c r="Z71" s="15">
        <v>16</v>
      </c>
      <c r="AA71" s="15">
        <v>98</v>
      </c>
      <c r="AB71" s="15">
        <v>14</v>
      </c>
      <c r="AC71" s="27"/>
      <c r="AH71" s="15">
        <v>0</v>
      </c>
      <c r="AI71" s="15" t="s">
        <v>815</v>
      </c>
      <c r="AJ71" s="27"/>
      <c r="AK71" s="15">
        <v>11</v>
      </c>
      <c r="AL71" s="15">
        <v>0</v>
      </c>
      <c r="AM71" s="15">
        <v>127</v>
      </c>
      <c r="AN71" s="15">
        <v>64</v>
      </c>
      <c r="AO71" s="15">
        <v>191</v>
      </c>
      <c r="AP71" s="15">
        <v>17.363636363636363</v>
      </c>
      <c r="AQ71" s="27"/>
      <c r="AR71" s="15">
        <v>4</v>
      </c>
      <c r="AS71" s="15">
        <v>0</v>
      </c>
      <c r="AT71" s="15">
        <v>5</v>
      </c>
      <c r="AU71" s="15">
        <v>60</v>
      </c>
      <c r="AV71" s="15">
        <v>65</v>
      </c>
      <c r="AW71" s="15">
        <v>16.25</v>
      </c>
    </row>
    <row r="72" spans="1:49" x14ac:dyDescent="0.25">
      <c r="A72" s="15" t="s">
        <v>347</v>
      </c>
      <c r="B72" s="15" t="s">
        <v>70</v>
      </c>
      <c r="C72" s="15">
        <v>74.13</v>
      </c>
      <c r="D72" s="15">
        <v>302</v>
      </c>
      <c r="E72" s="15">
        <v>4.91</v>
      </c>
      <c r="F72" s="15">
        <v>-0.49905744629083415</v>
      </c>
      <c r="G72" s="15">
        <v>20</v>
      </c>
      <c r="H72" s="15">
        <v>-4.0761804518865366E-2</v>
      </c>
      <c r="I72" s="15">
        <v>26.5</v>
      </c>
      <c r="J72" s="15">
        <v>-1.3851026265057611</v>
      </c>
      <c r="K72" s="15">
        <v>104</v>
      </c>
      <c r="L72" s="15">
        <v>-1.1629593691905604</v>
      </c>
      <c r="M72" s="15">
        <v>4.58</v>
      </c>
      <c r="N72" s="15">
        <v>-0.85592588068840125</v>
      </c>
      <c r="O72" s="15">
        <v>7.59</v>
      </c>
      <c r="P72" s="15">
        <v>-0.84701453602404253</v>
      </c>
      <c r="Q72" s="15">
        <v>-4.7908216632184653</v>
      </c>
      <c r="R72" s="15">
        <v>-0.79847027720307751</v>
      </c>
      <c r="S72" s="15">
        <v>5</v>
      </c>
      <c r="T72" s="15">
        <v>158</v>
      </c>
      <c r="U72" s="15">
        <v>147</v>
      </c>
      <c r="V72" s="27"/>
      <c r="W72" s="15">
        <v>12</v>
      </c>
      <c r="X72" s="15">
        <v>0</v>
      </c>
      <c r="Y72" s="15">
        <v>111</v>
      </c>
      <c r="Z72" s="15">
        <v>8</v>
      </c>
      <c r="AA72" s="15">
        <v>119</v>
      </c>
      <c r="AB72" s="15">
        <v>9.9166666666666661</v>
      </c>
      <c r="AC72" s="27"/>
      <c r="AD72" s="15">
        <v>14</v>
      </c>
      <c r="AE72" s="15">
        <v>0</v>
      </c>
      <c r="AF72" s="15">
        <v>533</v>
      </c>
      <c r="AG72" s="15">
        <v>7</v>
      </c>
      <c r="AH72" s="15">
        <v>540</v>
      </c>
      <c r="AI72" s="15">
        <v>38.571428571428569</v>
      </c>
      <c r="AJ72" s="27"/>
      <c r="AK72" s="15">
        <v>7</v>
      </c>
      <c r="AL72" s="15">
        <v>0</v>
      </c>
      <c r="AM72" s="15">
        <v>112</v>
      </c>
      <c r="AN72" s="15">
        <v>24</v>
      </c>
      <c r="AO72" s="15">
        <v>136</v>
      </c>
      <c r="AP72" s="15">
        <v>19.428571428571427</v>
      </c>
      <c r="AQ72" s="27"/>
      <c r="AR72" s="15">
        <v>1</v>
      </c>
      <c r="AS72" s="15">
        <v>0</v>
      </c>
      <c r="AT72" s="15">
        <v>18</v>
      </c>
      <c r="AU72" s="15">
        <v>1</v>
      </c>
      <c r="AV72" s="15">
        <v>19</v>
      </c>
      <c r="AW72" s="15">
        <v>19</v>
      </c>
    </row>
    <row r="73" spans="1:49" x14ac:dyDescent="0.25">
      <c r="A73" s="15" t="s">
        <v>302</v>
      </c>
      <c r="B73" s="15" t="s">
        <v>70</v>
      </c>
      <c r="C73" s="15">
        <v>78.75</v>
      </c>
      <c r="D73" s="15">
        <v>352</v>
      </c>
      <c r="E73" s="15">
        <v>5.18</v>
      </c>
      <c r="F73" s="15">
        <v>-1.4400265649849711</v>
      </c>
      <c r="G73" s="15">
        <v>27</v>
      </c>
      <c r="H73" s="15">
        <v>0.98727488297898336</v>
      </c>
      <c r="I73" s="15">
        <v>20.5</v>
      </c>
      <c r="J73" s="15">
        <v>-2.7328238105751574</v>
      </c>
      <c r="K73" s="15">
        <v>104</v>
      </c>
      <c r="L73" s="15">
        <v>-1.1629593691905604</v>
      </c>
      <c r="Q73" s="15">
        <v>-4.3485348617717055</v>
      </c>
      <c r="R73" s="15">
        <v>-1.0871337154429264</v>
      </c>
      <c r="S73" s="15">
        <v>6</v>
      </c>
      <c r="T73" s="15">
        <v>215</v>
      </c>
      <c r="U73" s="15">
        <v>184</v>
      </c>
      <c r="V73" s="27"/>
      <c r="W73" s="15">
        <v>9</v>
      </c>
      <c r="X73" s="15">
        <v>0</v>
      </c>
      <c r="Y73" s="15">
        <v>63</v>
      </c>
      <c r="Z73" s="15">
        <v>20</v>
      </c>
      <c r="AA73" s="15">
        <v>83</v>
      </c>
      <c r="AB73" s="15">
        <v>9.2222222222222214</v>
      </c>
      <c r="AC73" s="27"/>
      <c r="AD73" s="15">
        <v>12</v>
      </c>
      <c r="AE73" s="15">
        <v>0</v>
      </c>
      <c r="AF73" s="15">
        <v>105</v>
      </c>
      <c r="AG73" s="15">
        <v>13</v>
      </c>
      <c r="AH73" s="15">
        <v>118</v>
      </c>
      <c r="AI73" s="15">
        <v>9.8333333333333339</v>
      </c>
      <c r="AJ73" s="27"/>
      <c r="AK73" s="15">
        <v>16</v>
      </c>
      <c r="AL73" s="15">
        <v>0</v>
      </c>
      <c r="AM73" s="15">
        <v>182</v>
      </c>
      <c r="AN73" s="15">
        <v>74</v>
      </c>
      <c r="AO73" s="15">
        <v>256</v>
      </c>
      <c r="AP73" s="15">
        <v>16</v>
      </c>
      <c r="AQ73" s="27"/>
      <c r="AR73" s="15">
        <v>5</v>
      </c>
      <c r="AS73" s="15">
        <v>0</v>
      </c>
      <c r="AT73" s="15">
        <v>13</v>
      </c>
      <c r="AU73" s="15">
        <v>5</v>
      </c>
      <c r="AV73" s="15">
        <v>18</v>
      </c>
      <c r="AW73" s="15">
        <v>3.6</v>
      </c>
    </row>
    <row r="74" spans="1:49" x14ac:dyDescent="0.25">
      <c r="A74" s="15" t="s">
        <v>246</v>
      </c>
      <c r="B74" s="15" t="s">
        <v>70</v>
      </c>
      <c r="C74" s="15">
        <v>75.75</v>
      </c>
      <c r="D74" s="15">
        <v>322</v>
      </c>
      <c r="E74" s="15">
        <v>5.35</v>
      </c>
      <c r="F74" s="15">
        <v>-2.0324886026812803</v>
      </c>
      <c r="G74" s="15">
        <v>25</v>
      </c>
      <c r="H74" s="15">
        <v>0.69355011512245512</v>
      </c>
      <c r="I74" s="15">
        <v>27.5</v>
      </c>
      <c r="J74" s="15">
        <v>-1.1604824291608618</v>
      </c>
      <c r="K74" s="15">
        <v>100</v>
      </c>
      <c r="L74" s="15">
        <v>-1.6094947062390876</v>
      </c>
      <c r="M74" s="15">
        <v>4.78</v>
      </c>
      <c r="N74" s="15">
        <v>-1.6659275590754146</v>
      </c>
      <c r="O74" s="15">
        <v>7.73</v>
      </c>
      <c r="P74" s="15">
        <v>-1.1931256559244787</v>
      </c>
      <c r="Q74" s="15">
        <v>-6.9679688379586668</v>
      </c>
      <c r="R74" s="15">
        <v>-1.1613281396597779</v>
      </c>
      <c r="S74" s="15">
        <v>4</v>
      </c>
      <c r="T74" s="15">
        <v>112</v>
      </c>
      <c r="U74" s="15">
        <v>107</v>
      </c>
      <c r="V74" s="27"/>
      <c r="W74" s="15">
        <v>7</v>
      </c>
      <c r="X74" s="15">
        <v>0</v>
      </c>
      <c r="Y74" s="15">
        <v>137</v>
      </c>
      <c r="Z74" s="15">
        <v>19</v>
      </c>
      <c r="AA74" s="15">
        <v>156</v>
      </c>
      <c r="AB74" s="15">
        <v>22.285714285714285</v>
      </c>
      <c r="AC74" s="27"/>
      <c r="AD74" s="15">
        <v>16</v>
      </c>
      <c r="AE74" s="15">
        <v>0</v>
      </c>
      <c r="AF74" s="15">
        <v>671</v>
      </c>
      <c r="AG74" s="15">
        <v>93</v>
      </c>
      <c r="AH74" s="15">
        <v>764</v>
      </c>
      <c r="AI74" s="15">
        <v>47.75</v>
      </c>
      <c r="AJ74" s="27"/>
      <c r="AK74" s="15">
        <v>16</v>
      </c>
      <c r="AL74" s="15">
        <v>0</v>
      </c>
      <c r="AM74" s="15">
        <v>672</v>
      </c>
      <c r="AN74" s="15">
        <v>137</v>
      </c>
      <c r="AO74" s="15">
        <v>809</v>
      </c>
      <c r="AP74" s="15">
        <v>50.5625</v>
      </c>
      <c r="AQ74" s="27"/>
      <c r="AR74" s="15">
        <v>12</v>
      </c>
      <c r="AS74" s="15">
        <v>0</v>
      </c>
      <c r="AT74" s="15">
        <v>436</v>
      </c>
      <c r="AU74" s="15">
        <v>109</v>
      </c>
      <c r="AV74" s="15">
        <v>545</v>
      </c>
      <c r="AW74" s="15">
        <v>45.416666666666664</v>
      </c>
    </row>
    <row r="75" spans="1:49" x14ac:dyDescent="0.25">
      <c r="A75" s="15" t="s">
        <v>106</v>
      </c>
      <c r="B75" s="15" t="s">
        <v>70</v>
      </c>
      <c r="C75" s="15">
        <v>76.75</v>
      </c>
      <c r="D75" s="15">
        <v>314</v>
      </c>
      <c r="E75" s="15">
        <v>5.12</v>
      </c>
      <c r="F75" s="15">
        <v>-1.230922316386275</v>
      </c>
      <c r="G75" s="15">
        <v>24</v>
      </c>
      <c r="H75" s="15">
        <v>0.54668773119419101</v>
      </c>
      <c r="Q75" s="15">
        <v>-0.68423458519208402</v>
      </c>
      <c r="R75" s="15">
        <v>-0.34211729259604201</v>
      </c>
      <c r="V75" s="27"/>
      <c r="W75" s="15">
        <v>1</v>
      </c>
      <c r="X75" s="15">
        <v>0</v>
      </c>
      <c r="Y75" s="15">
        <v>18</v>
      </c>
      <c r="Z75" s="15">
        <v>0</v>
      </c>
      <c r="AA75" s="15">
        <v>18</v>
      </c>
      <c r="AB75" s="15">
        <v>18</v>
      </c>
      <c r="AC75" s="27"/>
      <c r="AD75" s="15">
        <v>4</v>
      </c>
      <c r="AE75" s="15">
        <v>0</v>
      </c>
      <c r="AF75" s="15">
        <v>73</v>
      </c>
      <c r="AG75" s="15">
        <v>18</v>
      </c>
      <c r="AH75" s="15">
        <v>91</v>
      </c>
      <c r="AI75" s="15">
        <v>22.75</v>
      </c>
      <c r="AJ75" s="27"/>
      <c r="AK75" s="15">
        <v>5</v>
      </c>
      <c r="AL75" s="15">
        <v>0</v>
      </c>
      <c r="AM75" s="15">
        <v>46</v>
      </c>
      <c r="AN75" s="15">
        <v>8</v>
      </c>
      <c r="AO75" s="15">
        <v>54</v>
      </c>
      <c r="AP75" s="15">
        <v>10.8</v>
      </c>
      <c r="AQ75" s="27"/>
      <c r="AR75" s="15">
        <v>6</v>
      </c>
      <c r="AS75" s="15">
        <v>0</v>
      </c>
      <c r="AT75" s="15">
        <v>129</v>
      </c>
      <c r="AU75" s="15">
        <v>20</v>
      </c>
      <c r="AV75" s="15">
        <v>149</v>
      </c>
      <c r="AW75" s="15">
        <v>24.833333333333332</v>
      </c>
    </row>
    <row r="76" spans="1:49" x14ac:dyDescent="0.25">
      <c r="A76" s="15" t="s">
        <v>139</v>
      </c>
      <c r="B76" s="15" t="s">
        <v>70</v>
      </c>
      <c r="C76" s="15">
        <v>73.75</v>
      </c>
      <c r="D76" s="15">
        <v>288</v>
      </c>
      <c r="E76" s="15">
        <v>4.93</v>
      </c>
      <c r="F76" s="15">
        <v>-0.56875886249039842</v>
      </c>
      <c r="G76" s="15">
        <v>26</v>
      </c>
      <c r="H76" s="15">
        <v>0.84041249905071924</v>
      </c>
      <c r="Q76" s="15">
        <v>0.27165363656032082</v>
      </c>
      <c r="R76" s="15">
        <v>0.13582681828016041</v>
      </c>
      <c r="S76" s="15">
        <v>1</v>
      </c>
      <c r="T76" s="15">
        <v>29</v>
      </c>
      <c r="U76" s="15">
        <v>29</v>
      </c>
      <c r="V76" s="27"/>
      <c r="W76" s="15">
        <v>11</v>
      </c>
      <c r="X76" s="15">
        <v>0</v>
      </c>
      <c r="Y76" s="15">
        <v>262</v>
      </c>
      <c r="Z76" s="15">
        <v>21</v>
      </c>
      <c r="AA76" s="15">
        <v>283</v>
      </c>
      <c r="AB76" s="15">
        <v>25.727272727272727</v>
      </c>
      <c r="AC76" s="27"/>
      <c r="AD76" s="15">
        <v>11</v>
      </c>
      <c r="AE76" s="15">
        <v>0</v>
      </c>
      <c r="AF76" s="15">
        <v>273</v>
      </c>
      <c r="AG76" s="15">
        <v>49</v>
      </c>
      <c r="AH76" s="15">
        <v>322</v>
      </c>
      <c r="AI76" s="15">
        <v>29.272727272727273</v>
      </c>
      <c r="AJ76" s="27"/>
      <c r="AK76" s="15">
        <v>16</v>
      </c>
      <c r="AL76" s="15">
        <v>0</v>
      </c>
      <c r="AM76" s="15">
        <v>471</v>
      </c>
      <c r="AN76" s="15">
        <v>24</v>
      </c>
      <c r="AO76" s="15">
        <v>495</v>
      </c>
      <c r="AP76" s="15">
        <v>30.9375</v>
      </c>
      <c r="AQ76" s="27"/>
      <c r="AV76" s="15">
        <v>0</v>
      </c>
      <c r="AW76" s="15" t="s">
        <v>815</v>
      </c>
    </row>
    <row r="77" spans="1:49" x14ac:dyDescent="0.25">
      <c r="A77" s="15" t="s">
        <v>289</v>
      </c>
      <c r="B77" s="15" t="s">
        <v>70</v>
      </c>
      <c r="C77" s="15">
        <v>74.25</v>
      </c>
      <c r="D77" s="15">
        <v>296</v>
      </c>
      <c r="E77" s="15">
        <v>5.16</v>
      </c>
      <c r="F77" s="15">
        <v>-1.3703251487854067</v>
      </c>
      <c r="G77" s="15">
        <v>29</v>
      </c>
      <c r="H77" s="15">
        <v>1.2809996508355115</v>
      </c>
      <c r="I77" s="15">
        <v>28</v>
      </c>
      <c r="J77" s="15">
        <v>-1.0481723304884121</v>
      </c>
      <c r="K77" s="15">
        <v>100</v>
      </c>
      <c r="L77" s="15">
        <v>-1.6094947062390876</v>
      </c>
      <c r="M77" s="15">
        <v>4.6100000000000003</v>
      </c>
      <c r="N77" s="15">
        <v>-0.97742613244645415</v>
      </c>
      <c r="O77" s="15">
        <v>7.78</v>
      </c>
      <c r="P77" s="15">
        <v>-1.3167367701746335</v>
      </c>
      <c r="Q77" s="15">
        <v>-5.0411554372984826</v>
      </c>
      <c r="R77" s="15">
        <v>-0.84019257288308047</v>
      </c>
      <c r="V77" s="27"/>
      <c r="AA77" s="15">
        <v>0</v>
      </c>
      <c r="AB77" s="15" t="s">
        <v>815</v>
      </c>
      <c r="AC77" s="27"/>
      <c r="AH77" s="15">
        <v>0</v>
      </c>
      <c r="AI77" s="15" t="s">
        <v>815</v>
      </c>
      <c r="AJ77" s="27"/>
      <c r="AO77" s="15">
        <v>0</v>
      </c>
      <c r="AP77" s="15" t="s">
        <v>815</v>
      </c>
      <c r="AQ77" s="27"/>
      <c r="AV77" s="15">
        <v>0</v>
      </c>
      <c r="AW77" s="15" t="s">
        <v>815</v>
      </c>
    </row>
    <row r="78" spans="1:49" x14ac:dyDescent="0.25">
      <c r="A78" s="15" t="s">
        <v>159</v>
      </c>
      <c r="B78" s="15" t="s">
        <v>70</v>
      </c>
      <c r="C78" s="15">
        <v>74.88</v>
      </c>
      <c r="D78" s="15">
        <v>315</v>
      </c>
      <c r="E78" s="15">
        <v>4.9800000000000004</v>
      </c>
      <c r="F78" s="15">
        <v>-0.74301240298931548</v>
      </c>
      <c r="G78" s="15">
        <v>24</v>
      </c>
      <c r="H78" s="15">
        <v>0.54668773119419101</v>
      </c>
      <c r="Q78" s="15">
        <v>-0.19632467179512447</v>
      </c>
      <c r="R78" s="15">
        <v>-9.8162335897562236E-2</v>
      </c>
      <c r="S78" s="15">
        <v>2</v>
      </c>
      <c r="T78" s="15">
        <v>51</v>
      </c>
      <c r="U78" s="15">
        <v>50</v>
      </c>
      <c r="V78" s="27"/>
      <c r="W78" s="15">
        <v>16</v>
      </c>
      <c r="X78" s="15">
        <v>0</v>
      </c>
      <c r="Y78" s="15">
        <v>312</v>
      </c>
      <c r="Z78" s="15">
        <v>9</v>
      </c>
      <c r="AA78" s="15">
        <v>321</v>
      </c>
      <c r="AB78" s="15">
        <v>20.0625</v>
      </c>
      <c r="AC78" s="27"/>
      <c r="AD78" s="15">
        <v>4</v>
      </c>
      <c r="AE78" s="15">
        <v>0</v>
      </c>
      <c r="AF78" s="15">
        <v>105</v>
      </c>
      <c r="AG78" s="15">
        <v>18</v>
      </c>
      <c r="AH78" s="15">
        <v>123</v>
      </c>
      <c r="AI78" s="15">
        <v>30.75</v>
      </c>
      <c r="AJ78" s="27"/>
      <c r="AO78" s="15">
        <v>0</v>
      </c>
      <c r="AP78" s="15" t="s">
        <v>815</v>
      </c>
      <c r="AQ78" s="27"/>
      <c r="AV78" s="15">
        <v>0</v>
      </c>
      <c r="AW78" s="15" t="s">
        <v>815</v>
      </c>
    </row>
    <row r="79" spans="1:49" x14ac:dyDescent="0.25">
      <c r="A79" s="15" t="s">
        <v>408</v>
      </c>
      <c r="B79" s="15" t="s">
        <v>70</v>
      </c>
      <c r="C79" s="15">
        <v>74.63</v>
      </c>
      <c r="D79" s="15">
        <v>284</v>
      </c>
      <c r="E79" s="15">
        <v>4.99</v>
      </c>
      <c r="F79" s="15">
        <v>-0.77786311108909767</v>
      </c>
      <c r="G79" s="15">
        <v>18</v>
      </c>
      <c r="H79" s="15">
        <v>-0.33448657237539359</v>
      </c>
      <c r="I79" s="15">
        <v>29.5</v>
      </c>
      <c r="J79" s="15">
        <v>-0.71124203447106293</v>
      </c>
      <c r="K79" s="15">
        <v>110</v>
      </c>
      <c r="L79" s="15">
        <v>-0.49315636361776977</v>
      </c>
      <c r="Q79" s="15">
        <v>-2.3167480815533237</v>
      </c>
      <c r="R79" s="15">
        <v>-0.57918702038833092</v>
      </c>
      <c r="V79" s="27"/>
      <c r="W79" s="15">
        <v>1</v>
      </c>
      <c r="X79" s="15">
        <v>0</v>
      </c>
      <c r="Y79" s="15">
        <v>7</v>
      </c>
      <c r="Z79" s="15">
        <v>0</v>
      </c>
      <c r="AA79" s="15">
        <v>7</v>
      </c>
      <c r="AB79" s="15">
        <v>7</v>
      </c>
      <c r="AC79" s="27"/>
      <c r="AH79" s="15">
        <v>0</v>
      </c>
      <c r="AI79" s="15" t="s">
        <v>815</v>
      </c>
      <c r="AJ79" s="27"/>
      <c r="AO79" s="15">
        <v>0</v>
      </c>
      <c r="AP79" s="15" t="s">
        <v>815</v>
      </c>
      <c r="AQ79" s="27"/>
      <c r="AV79" s="15">
        <v>0</v>
      </c>
      <c r="AW79" s="15" t="s">
        <v>815</v>
      </c>
    </row>
    <row r="80" spans="1:49" x14ac:dyDescent="0.25">
      <c r="A80" s="15" t="s">
        <v>68</v>
      </c>
      <c r="B80" s="15" t="s">
        <v>70</v>
      </c>
      <c r="C80" s="15">
        <v>75.13</v>
      </c>
      <c r="D80" s="15">
        <v>306</v>
      </c>
      <c r="E80" s="15">
        <v>5.0599999999999996</v>
      </c>
      <c r="F80" s="15">
        <v>-1.0218180677875759</v>
      </c>
      <c r="G80" s="15">
        <v>26</v>
      </c>
      <c r="H80" s="15">
        <v>0.84041249905071924</v>
      </c>
      <c r="I80" s="15">
        <v>33.5</v>
      </c>
      <c r="J80" s="15">
        <v>0.18723875490853459</v>
      </c>
      <c r="K80" s="15">
        <v>104</v>
      </c>
      <c r="L80" s="15">
        <v>-1.1629593691905604</v>
      </c>
      <c r="M80" s="15">
        <v>4.78</v>
      </c>
      <c r="N80" s="15">
        <v>-1.6659275590754146</v>
      </c>
      <c r="O80" s="15">
        <v>7.92</v>
      </c>
      <c r="P80" s="15">
        <v>-1.6628478900750676</v>
      </c>
      <c r="Q80" s="15">
        <v>-4.4859016321693641</v>
      </c>
      <c r="R80" s="15">
        <v>-0.74765027202822731</v>
      </c>
      <c r="S80" s="15">
        <v>3</v>
      </c>
      <c r="T80" s="15">
        <v>74</v>
      </c>
      <c r="U80" s="15">
        <v>72</v>
      </c>
      <c r="V80" s="27"/>
      <c r="W80" s="15">
        <v>8</v>
      </c>
      <c r="X80" s="15">
        <v>0</v>
      </c>
      <c r="Y80" s="15">
        <v>112</v>
      </c>
      <c r="Z80" s="15">
        <v>31</v>
      </c>
      <c r="AA80" s="15">
        <v>143</v>
      </c>
      <c r="AB80" s="15">
        <v>17.875</v>
      </c>
      <c r="AC80" s="27"/>
      <c r="AD80" s="15">
        <v>16</v>
      </c>
      <c r="AE80" s="15">
        <v>0</v>
      </c>
      <c r="AF80" s="15">
        <v>478</v>
      </c>
      <c r="AG80" s="15">
        <v>84</v>
      </c>
      <c r="AH80" s="15">
        <v>562</v>
      </c>
      <c r="AI80" s="15">
        <v>35.125</v>
      </c>
      <c r="AJ80" s="27"/>
      <c r="AK80" s="15">
        <v>15</v>
      </c>
      <c r="AL80" s="15">
        <v>0</v>
      </c>
      <c r="AM80" s="15">
        <v>247</v>
      </c>
      <c r="AN80" s="15">
        <v>17</v>
      </c>
      <c r="AO80" s="15">
        <v>264</v>
      </c>
      <c r="AP80" s="15">
        <v>17.600000000000001</v>
      </c>
      <c r="AQ80" s="27"/>
      <c r="AR80" s="15">
        <v>16</v>
      </c>
      <c r="AS80" s="15">
        <v>0</v>
      </c>
      <c r="AT80" s="15">
        <v>425</v>
      </c>
      <c r="AU80" s="15">
        <v>30</v>
      </c>
      <c r="AV80" s="15">
        <v>455</v>
      </c>
      <c r="AW80" s="15">
        <v>28.4375</v>
      </c>
    </row>
    <row r="81" spans="1:49" x14ac:dyDescent="0.25">
      <c r="A81" s="15" t="s">
        <v>146</v>
      </c>
      <c r="B81" s="15" t="s">
        <v>70</v>
      </c>
      <c r="C81" s="15">
        <v>73.5</v>
      </c>
      <c r="D81" s="15">
        <v>334</v>
      </c>
      <c r="E81" s="15">
        <v>5.27</v>
      </c>
      <c r="F81" s="15">
        <v>-1.7536829378830168</v>
      </c>
      <c r="G81" s="15">
        <v>25</v>
      </c>
      <c r="H81" s="15">
        <v>0.69355011512245512</v>
      </c>
      <c r="I81" s="15">
        <v>28</v>
      </c>
      <c r="J81" s="15">
        <v>-1.0481723304884121</v>
      </c>
      <c r="K81" s="15">
        <v>91</v>
      </c>
      <c r="L81" s="15">
        <v>-2.614199214598274</v>
      </c>
      <c r="M81" s="15">
        <v>4.75</v>
      </c>
      <c r="N81" s="15">
        <v>-1.5444273073173618</v>
      </c>
      <c r="O81" s="15">
        <v>7.81</v>
      </c>
      <c r="P81" s="15">
        <v>-1.3909034387247252</v>
      </c>
      <c r="Q81" s="15">
        <v>-7.6578351138893357</v>
      </c>
      <c r="R81" s="15">
        <v>-1.2763058523148894</v>
      </c>
      <c r="S81" s="15">
        <v>4</v>
      </c>
      <c r="T81" s="15">
        <v>107</v>
      </c>
      <c r="U81" s="15">
        <v>102</v>
      </c>
      <c r="V81" s="27"/>
      <c r="W81" s="15">
        <v>16</v>
      </c>
      <c r="X81" s="15">
        <v>0</v>
      </c>
      <c r="Y81" s="15">
        <v>622</v>
      </c>
      <c r="Z81" s="15">
        <v>13</v>
      </c>
      <c r="AA81" s="15">
        <v>635</v>
      </c>
      <c r="AB81" s="15">
        <v>39.6875</v>
      </c>
      <c r="AC81" s="27"/>
      <c r="AD81" s="15">
        <v>12</v>
      </c>
      <c r="AE81" s="15">
        <v>0</v>
      </c>
      <c r="AF81" s="15">
        <v>361</v>
      </c>
      <c r="AG81" s="15">
        <v>14</v>
      </c>
      <c r="AH81" s="15">
        <v>375</v>
      </c>
      <c r="AI81" s="15">
        <v>31.25</v>
      </c>
      <c r="AJ81" s="27"/>
      <c r="AK81" s="15">
        <v>16</v>
      </c>
      <c r="AL81" s="15">
        <v>0</v>
      </c>
      <c r="AM81" s="15">
        <v>334</v>
      </c>
      <c r="AN81" s="15">
        <v>26</v>
      </c>
      <c r="AO81" s="15">
        <v>360</v>
      </c>
      <c r="AP81" s="15">
        <v>22.5</v>
      </c>
      <c r="AQ81" s="27"/>
      <c r="AR81" s="15">
        <v>16</v>
      </c>
      <c r="AS81" s="15">
        <v>0</v>
      </c>
      <c r="AT81" s="15">
        <v>462</v>
      </c>
      <c r="AU81" s="15">
        <v>71</v>
      </c>
      <c r="AV81" s="15">
        <v>533</v>
      </c>
      <c r="AW81" s="15">
        <v>33.3125</v>
      </c>
    </row>
    <row r="82" spans="1:49" x14ac:dyDescent="0.25">
      <c r="A82" s="15" t="s">
        <v>342</v>
      </c>
      <c r="B82" s="15" t="s">
        <v>70</v>
      </c>
      <c r="C82" s="15">
        <v>75</v>
      </c>
      <c r="D82" s="15">
        <v>293</v>
      </c>
      <c r="G82" s="15">
        <v>36</v>
      </c>
      <c r="H82" s="15">
        <v>2.3090363383333603</v>
      </c>
      <c r="Q82" s="15">
        <v>2.3090363383333603</v>
      </c>
      <c r="R82" s="15">
        <v>2.3090363383333603</v>
      </c>
      <c r="S82" s="15">
        <v>7</v>
      </c>
      <c r="T82" s="15">
        <v>243</v>
      </c>
      <c r="U82" s="15">
        <v>195</v>
      </c>
      <c r="V82" s="27"/>
      <c r="AA82" s="15">
        <v>0</v>
      </c>
      <c r="AB82" s="15" t="s">
        <v>815</v>
      </c>
      <c r="AC82" s="27"/>
      <c r="AH82" s="15">
        <v>0</v>
      </c>
      <c r="AI82" s="15" t="s">
        <v>815</v>
      </c>
      <c r="AJ82" s="27"/>
      <c r="AO82" s="15">
        <v>0</v>
      </c>
      <c r="AP82" s="15" t="s">
        <v>815</v>
      </c>
      <c r="AQ82" s="27"/>
      <c r="AV82" s="15">
        <v>0</v>
      </c>
      <c r="AW82" s="15" t="s">
        <v>815</v>
      </c>
    </row>
    <row r="83" spans="1:49" x14ac:dyDescent="0.25">
      <c r="A83" s="15" t="s">
        <v>341</v>
      </c>
      <c r="B83" s="15" t="s">
        <v>70</v>
      </c>
      <c r="C83" s="15">
        <v>75.75</v>
      </c>
      <c r="D83" s="15">
        <v>297</v>
      </c>
      <c r="E83" s="15">
        <v>5.03</v>
      </c>
      <c r="F83" s="15">
        <v>-0.91726594348822932</v>
      </c>
      <c r="G83" s="15">
        <v>27</v>
      </c>
      <c r="H83" s="15">
        <v>0.98727488297898336</v>
      </c>
      <c r="I83" s="15">
        <v>23.5</v>
      </c>
      <c r="J83" s="15">
        <v>-2.0589632185404594</v>
      </c>
      <c r="K83" s="15">
        <v>101</v>
      </c>
      <c r="L83" s="15">
        <v>-1.4978608719769559</v>
      </c>
      <c r="Q83" s="15">
        <v>-3.4868151510266614</v>
      </c>
      <c r="R83" s="15">
        <v>-0.87170378775666535</v>
      </c>
      <c r="V83" s="27"/>
      <c r="W83" s="15">
        <v>2</v>
      </c>
      <c r="X83" s="15">
        <v>0</v>
      </c>
      <c r="Y83" s="15">
        <v>22</v>
      </c>
      <c r="Z83" s="15">
        <v>3</v>
      </c>
      <c r="AA83" s="15">
        <v>25</v>
      </c>
      <c r="AB83" s="15">
        <v>12.5</v>
      </c>
      <c r="AC83" s="27"/>
      <c r="AH83" s="15">
        <v>0</v>
      </c>
      <c r="AI83" s="15" t="s">
        <v>815</v>
      </c>
      <c r="AJ83" s="27"/>
      <c r="AO83" s="15">
        <v>0</v>
      </c>
      <c r="AP83" s="15" t="s">
        <v>815</v>
      </c>
      <c r="AQ83" s="27"/>
      <c r="AV83" s="15">
        <v>0</v>
      </c>
      <c r="AW83" s="15" t="s">
        <v>815</v>
      </c>
    </row>
    <row r="84" spans="1:49" x14ac:dyDescent="0.25">
      <c r="A84" s="15" t="s">
        <v>223</v>
      </c>
      <c r="B84" s="15" t="s">
        <v>70</v>
      </c>
      <c r="C84" s="15">
        <v>74.5</v>
      </c>
      <c r="D84" s="15">
        <v>290</v>
      </c>
      <c r="E84" s="15">
        <v>5.0999999999999996</v>
      </c>
      <c r="F84" s="15">
        <v>-1.1612209001867075</v>
      </c>
      <c r="G84" s="15">
        <v>20</v>
      </c>
      <c r="H84" s="15">
        <v>-4.0761804518865366E-2</v>
      </c>
      <c r="I84" s="15">
        <v>29.5</v>
      </c>
      <c r="J84" s="15">
        <v>-0.71124203447106293</v>
      </c>
      <c r="K84" s="15">
        <v>108</v>
      </c>
      <c r="L84" s="15">
        <v>-0.71642403214203332</v>
      </c>
      <c r="M84" s="15">
        <v>4.33</v>
      </c>
      <c r="N84" s="15">
        <v>0.15657621729536456</v>
      </c>
      <c r="O84" s="15">
        <v>7.23</v>
      </c>
      <c r="P84" s="15">
        <v>4.2985486577074281E-2</v>
      </c>
      <c r="Q84" s="15">
        <v>-2.4300870674462303</v>
      </c>
      <c r="R84" s="15">
        <v>-0.40501451124103838</v>
      </c>
      <c r="V84" s="27"/>
      <c r="AA84" s="15">
        <v>0</v>
      </c>
      <c r="AB84" s="15" t="s">
        <v>815</v>
      </c>
      <c r="AC84" s="27"/>
      <c r="AD84" s="15">
        <v>1</v>
      </c>
      <c r="AE84" s="15">
        <v>0</v>
      </c>
      <c r="AF84" s="15">
        <v>2</v>
      </c>
      <c r="AG84" s="15">
        <v>0</v>
      </c>
      <c r="AH84" s="15">
        <v>2</v>
      </c>
      <c r="AI84" s="15">
        <v>2</v>
      </c>
      <c r="AJ84" s="27"/>
      <c r="AK84" s="15">
        <v>16</v>
      </c>
      <c r="AL84" s="15">
        <v>0</v>
      </c>
      <c r="AM84" s="15">
        <v>658</v>
      </c>
      <c r="AN84" s="15">
        <v>48</v>
      </c>
      <c r="AO84" s="15">
        <v>706</v>
      </c>
      <c r="AP84" s="15">
        <v>44.125</v>
      </c>
      <c r="AQ84" s="27"/>
      <c r="AV84" s="15">
        <v>0</v>
      </c>
      <c r="AW84" s="15" t="s">
        <v>815</v>
      </c>
    </row>
    <row r="85" spans="1:49" x14ac:dyDescent="0.25">
      <c r="A85" s="15" t="s">
        <v>400</v>
      </c>
      <c r="B85" s="15" t="s">
        <v>70</v>
      </c>
      <c r="C85" s="15">
        <v>74.63</v>
      </c>
      <c r="D85" s="15">
        <v>304</v>
      </c>
      <c r="E85" s="15">
        <v>5.03</v>
      </c>
      <c r="F85" s="15">
        <v>-0.91726594348822932</v>
      </c>
      <c r="G85" s="15">
        <v>28</v>
      </c>
      <c r="H85" s="15">
        <v>1.1341372669072474</v>
      </c>
      <c r="I85" s="15">
        <v>29</v>
      </c>
      <c r="J85" s="15">
        <v>-0.82355213314351261</v>
      </c>
      <c r="K85" s="15">
        <v>111</v>
      </c>
      <c r="L85" s="15">
        <v>-0.38152252935563802</v>
      </c>
      <c r="M85" s="15">
        <v>4.76</v>
      </c>
      <c r="N85" s="15">
        <v>-1.5849273912367114</v>
      </c>
      <c r="O85" s="15">
        <v>7.83</v>
      </c>
      <c r="P85" s="15">
        <v>-1.4403478844247886</v>
      </c>
      <c r="Q85" s="15">
        <v>-4.0134786147416328</v>
      </c>
      <c r="R85" s="15">
        <v>-0.6689131024569388</v>
      </c>
      <c r="S85" s="15">
        <v>3</v>
      </c>
      <c r="T85" s="15">
        <v>85</v>
      </c>
      <c r="U85" s="15">
        <v>81</v>
      </c>
      <c r="V85" s="27"/>
      <c r="AA85" s="15">
        <v>0</v>
      </c>
      <c r="AB85" s="15" t="s">
        <v>815</v>
      </c>
      <c r="AC85" s="27"/>
      <c r="AD85" s="15">
        <v>6</v>
      </c>
      <c r="AE85" s="15">
        <v>0</v>
      </c>
      <c r="AF85" s="15">
        <v>102</v>
      </c>
      <c r="AG85" s="15">
        <v>1</v>
      </c>
      <c r="AH85" s="15">
        <v>103</v>
      </c>
      <c r="AI85" s="15">
        <v>17.166666666666668</v>
      </c>
      <c r="AJ85" s="27"/>
      <c r="AK85" s="15">
        <v>13</v>
      </c>
      <c r="AL85" s="15">
        <v>0</v>
      </c>
      <c r="AM85" s="15">
        <v>306</v>
      </c>
      <c r="AN85" s="15">
        <v>39</v>
      </c>
      <c r="AO85" s="15">
        <v>345</v>
      </c>
      <c r="AP85" s="15">
        <v>26.53846153846154</v>
      </c>
      <c r="AQ85" s="27"/>
      <c r="AR85" s="15">
        <v>4</v>
      </c>
      <c r="AS85" s="15">
        <v>0</v>
      </c>
      <c r="AT85" s="15">
        <v>68</v>
      </c>
      <c r="AU85" s="15">
        <v>16</v>
      </c>
      <c r="AV85" s="15">
        <v>84</v>
      </c>
      <c r="AW85" s="15">
        <v>21</v>
      </c>
    </row>
    <row r="86" spans="1:49" x14ac:dyDescent="0.25">
      <c r="A86" s="15" t="s">
        <v>325</v>
      </c>
      <c r="B86" s="15" t="s">
        <v>70</v>
      </c>
      <c r="C86" s="15">
        <v>74</v>
      </c>
      <c r="D86" s="15">
        <v>331</v>
      </c>
      <c r="E86" s="15">
        <v>5.42</v>
      </c>
      <c r="F86" s="15">
        <v>-2.2764435593797616</v>
      </c>
      <c r="I86" s="15">
        <v>25.5</v>
      </c>
      <c r="J86" s="15">
        <v>-1.6097228238506605</v>
      </c>
      <c r="K86" s="15">
        <v>104</v>
      </c>
      <c r="L86" s="15">
        <v>-1.1629593691905604</v>
      </c>
      <c r="M86" s="15">
        <v>4.9400000000000004</v>
      </c>
      <c r="N86" s="15">
        <v>-2.3139289017850251</v>
      </c>
      <c r="O86" s="15">
        <v>8.2899999999999991</v>
      </c>
      <c r="P86" s="15">
        <v>-2.5775701355262148</v>
      </c>
      <c r="Q86" s="15">
        <v>-9.9406247897322224</v>
      </c>
      <c r="R86" s="15">
        <v>-1.9881249579464444</v>
      </c>
      <c r="S86" s="15">
        <v>3</v>
      </c>
      <c r="T86" s="15">
        <v>83</v>
      </c>
      <c r="U86" s="15">
        <v>79</v>
      </c>
      <c r="V86" s="27"/>
      <c r="AA86" s="15">
        <v>0</v>
      </c>
      <c r="AB86" s="15" t="s">
        <v>815</v>
      </c>
      <c r="AC86" s="27"/>
      <c r="AD86" s="15">
        <v>4</v>
      </c>
      <c r="AE86" s="15">
        <v>0</v>
      </c>
      <c r="AF86" s="15">
        <v>22</v>
      </c>
      <c r="AG86" s="15">
        <v>16</v>
      </c>
      <c r="AH86" s="15">
        <v>38</v>
      </c>
      <c r="AI86" s="15">
        <v>9.5</v>
      </c>
      <c r="AJ86" s="27"/>
      <c r="AO86" s="15">
        <v>0</v>
      </c>
      <c r="AP86" s="15" t="s">
        <v>815</v>
      </c>
      <c r="AQ86" s="27"/>
      <c r="AV86" s="15">
        <v>0</v>
      </c>
      <c r="AW86" s="15" t="s">
        <v>815</v>
      </c>
    </row>
    <row r="87" spans="1:49" x14ac:dyDescent="0.25">
      <c r="A87" s="15" t="s">
        <v>331</v>
      </c>
      <c r="B87" s="15" t="s">
        <v>70</v>
      </c>
      <c r="C87" s="15">
        <v>76.25</v>
      </c>
      <c r="D87" s="15">
        <v>332</v>
      </c>
      <c r="E87" s="15">
        <v>5.23</v>
      </c>
      <c r="F87" s="15">
        <v>-1.614280105483888</v>
      </c>
      <c r="G87" s="15">
        <v>23</v>
      </c>
      <c r="H87" s="15">
        <v>0.39982534726592694</v>
      </c>
      <c r="I87" s="15">
        <v>28.5</v>
      </c>
      <c r="J87" s="15">
        <v>-0.9358622318159624</v>
      </c>
      <c r="K87" s="15">
        <v>101</v>
      </c>
      <c r="L87" s="15">
        <v>-1.4978608719769559</v>
      </c>
      <c r="M87" s="15">
        <v>4.84</v>
      </c>
      <c r="N87" s="15">
        <v>-1.9089280625915168</v>
      </c>
      <c r="O87" s="15">
        <v>7.94</v>
      </c>
      <c r="P87" s="15">
        <v>-1.712292335775131</v>
      </c>
      <c r="Q87" s="15">
        <v>-7.2693982603775273</v>
      </c>
      <c r="R87" s="15">
        <v>-1.2115663767295879</v>
      </c>
      <c r="V87" s="27"/>
      <c r="W87" s="15">
        <v>13</v>
      </c>
      <c r="X87" s="15">
        <v>0</v>
      </c>
      <c r="Y87" s="15">
        <v>172</v>
      </c>
      <c r="Z87" s="15">
        <v>81</v>
      </c>
      <c r="AA87" s="15">
        <v>253</v>
      </c>
      <c r="AB87" s="15">
        <v>19.46153846153846</v>
      </c>
      <c r="AC87" s="27"/>
      <c r="AD87" s="15">
        <v>16</v>
      </c>
      <c r="AE87" s="15">
        <v>0</v>
      </c>
      <c r="AF87" s="15">
        <v>287</v>
      </c>
      <c r="AG87" s="15">
        <v>59</v>
      </c>
      <c r="AH87" s="15">
        <v>346</v>
      </c>
      <c r="AI87" s="15">
        <v>21.625</v>
      </c>
      <c r="AJ87" s="27"/>
      <c r="AK87" s="15">
        <v>8</v>
      </c>
      <c r="AL87" s="15">
        <v>0</v>
      </c>
      <c r="AM87" s="15">
        <v>102</v>
      </c>
      <c r="AN87" s="15">
        <v>36</v>
      </c>
      <c r="AO87" s="15">
        <v>138</v>
      </c>
      <c r="AP87" s="15">
        <v>17.25</v>
      </c>
      <c r="AQ87" s="27"/>
      <c r="AR87" s="15">
        <v>16</v>
      </c>
      <c r="AS87" s="15">
        <v>0</v>
      </c>
      <c r="AT87" s="15">
        <v>303</v>
      </c>
      <c r="AU87" s="15">
        <v>125</v>
      </c>
      <c r="AV87" s="15">
        <v>428</v>
      </c>
      <c r="AW87" s="15">
        <v>26.75</v>
      </c>
    </row>
    <row r="88" spans="1:49" x14ac:dyDescent="0.25">
      <c r="A88" s="15" t="s">
        <v>195</v>
      </c>
      <c r="B88" s="15" t="s">
        <v>70</v>
      </c>
      <c r="C88" s="15">
        <v>77.88</v>
      </c>
      <c r="D88" s="15">
        <v>310</v>
      </c>
      <c r="E88" s="15">
        <v>5.0199999999999996</v>
      </c>
      <c r="F88" s="15">
        <v>-0.88241523538844413</v>
      </c>
      <c r="G88" s="15">
        <v>32</v>
      </c>
      <c r="H88" s="15">
        <v>1.7215868026203038</v>
      </c>
      <c r="I88" s="15">
        <v>35.5</v>
      </c>
      <c r="J88" s="15">
        <v>0.6364791495983334</v>
      </c>
      <c r="K88" s="15">
        <v>113</v>
      </c>
      <c r="L88" s="15">
        <v>-0.15825486083137441</v>
      </c>
      <c r="M88" s="15">
        <v>4.5</v>
      </c>
      <c r="N88" s="15">
        <v>-0.53192520933359588</v>
      </c>
      <c r="O88" s="15">
        <v>7.87</v>
      </c>
      <c r="P88" s="15">
        <v>-1.5392367758249128</v>
      </c>
      <c r="Q88" s="15">
        <v>-0.75376612915968988</v>
      </c>
      <c r="R88" s="15">
        <v>-0.12562768819328166</v>
      </c>
      <c r="S88" s="15">
        <v>2</v>
      </c>
      <c r="T88" s="15">
        <v>37</v>
      </c>
      <c r="U88" s="15">
        <v>37</v>
      </c>
      <c r="V88" s="27"/>
      <c r="AA88" s="15">
        <v>0</v>
      </c>
      <c r="AB88" s="15" t="s">
        <v>815</v>
      </c>
      <c r="AC88" s="27"/>
      <c r="AH88" s="15">
        <v>0</v>
      </c>
      <c r="AI88" s="15" t="s">
        <v>815</v>
      </c>
      <c r="AJ88" s="27"/>
      <c r="AO88" s="15">
        <v>0</v>
      </c>
      <c r="AP88" s="15" t="s">
        <v>815</v>
      </c>
      <c r="AQ88" s="27"/>
      <c r="AV88" s="15">
        <v>0</v>
      </c>
      <c r="AW88" s="15" t="s">
        <v>815</v>
      </c>
    </row>
    <row r="89" spans="1:49" x14ac:dyDescent="0.25">
      <c r="A89" s="15" t="s">
        <v>399</v>
      </c>
      <c r="B89" s="15" t="s">
        <v>70</v>
      </c>
      <c r="C89" s="15">
        <v>73.25</v>
      </c>
      <c r="D89" s="15">
        <v>327</v>
      </c>
      <c r="E89" s="15">
        <v>5.26</v>
      </c>
      <c r="F89" s="15">
        <v>-1.7188322297832346</v>
      </c>
      <c r="G89" s="15">
        <v>32</v>
      </c>
      <c r="H89" s="15">
        <v>1.7215868026203038</v>
      </c>
      <c r="Q89" s="15">
        <v>2.7545728370692579E-3</v>
      </c>
      <c r="R89" s="15">
        <v>1.377286418534629E-3</v>
      </c>
      <c r="V89" s="27"/>
      <c r="AA89" s="15">
        <v>0</v>
      </c>
      <c r="AB89" s="15" t="s">
        <v>815</v>
      </c>
      <c r="AC89" s="27"/>
      <c r="AD89" s="15">
        <v>1</v>
      </c>
      <c r="AE89" s="15">
        <v>0</v>
      </c>
      <c r="AF89" s="15">
        <v>21</v>
      </c>
      <c r="AG89" s="15">
        <v>0</v>
      </c>
      <c r="AH89" s="15">
        <v>21</v>
      </c>
      <c r="AI89" s="15">
        <v>21</v>
      </c>
      <c r="AJ89" s="27"/>
      <c r="AK89" s="15">
        <v>8</v>
      </c>
      <c r="AL89" s="15">
        <v>0</v>
      </c>
      <c r="AM89" s="15">
        <v>68</v>
      </c>
      <c r="AN89" s="15">
        <v>5</v>
      </c>
      <c r="AO89" s="15">
        <v>73</v>
      </c>
      <c r="AP89" s="15">
        <v>9.125</v>
      </c>
      <c r="AQ89" s="27"/>
      <c r="AR89" s="15">
        <v>15</v>
      </c>
      <c r="AS89" s="15">
        <v>7</v>
      </c>
      <c r="AT89" s="15">
        <v>235</v>
      </c>
      <c r="AU89" s="15">
        <v>52</v>
      </c>
      <c r="AV89" s="15">
        <v>294</v>
      </c>
      <c r="AW89" s="15">
        <v>19.600000000000001</v>
      </c>
    </row>
    <row r="90" spans="1:49" x14ac:dyDescent="0.25">
      <c r="A90" s="15" t="s">
        <v>92</v>
      </c>
      <c r="B90" s="15" t="s">
        <v>70</v>
      </c>
      <c r="C90" s="15">
        <v>73.25</v>
      </c>
      <c r="D90" s="15">
        <v>337</v>
      </c>
      <c r="E90" s="15">
        <v>5.47</v>
      </c>
      <c r="F90" s="15">
        <v>-2.4506970998786755</v>
      </c>
      <c r="G90" s="15">
        <v>32</v>
      </c>
      <c r="H90" s="15">
        <v>1.7215868026203038</v>
      </c>
      <c r="I90" s="15">
        <v>26</v>
      </c>
      <c r="J90" s="15">
        <v>-1.4974127251782108</v>
      </c>
      <c r="K90" s="15">
        <v>87</v>
      </c>
      <c r="L90" s="15">
        <v>-3.0607345516468007</v>
      </c>
      <c r="M90" s="15">
        <v>4.5999999999999996</v>
      </c>
      <c r="N90" s="15">
        <v>-0.93692604852710082</v>
      </c>
      <c r="O90" s="15">
        <v>7.89</v>
      </c>
      <c r="P90" s="15">
        <v>-1.5886812215249739</v>
      </c>
      <c r="Q90" s="15">
        <v>-7.8128648441354587</v>
      </c>
      <c r="R90" s="15">
        <v>-1.3021441406892431</v>
      </c>
      <c r="S90" s="15">
        <v>5</v>
      </c>
      <c r="T90" s="15">
        <v>165</v>
      </c>
      <c r="U90" s="15">
        <v>151</v>
      </c>
      <c r="V90" s="27"/>
      <c r="W90" s="15">
        <v>6</v>
      </c>
      <c r="X90" s="15">
        <v>0</v>
      </c>
      <c r="Y90" s="15">
        <v>72</v>
      </c>
      <c r="Z90" s="15">
        <v>4</v>
      </c>
      <c r="AA90" s="15">
        <v>76</v>
      </c>
      <c r="AB90" s="15">
        <v>12.666666666666666</v>
      </c>
      <c r="AC90" s="27"/>
      <c r="AD90" s="15">
        <v>14</v>
      </c>
      <c r="AE90" s="15">
        <v>0</v>
      </c>
      <c r="AF90" s="15">
        <v>218</v>
      </c>
      <c r="AG90" s="15">
        <v>65</v>
      </c>
      <c r="AH90" s="15">
        <v>283</v>
      </c>
      <c r="AI90" s="15">
        <v>20.214285714285715</v>
      </c>
      <c r="AJ90" s="27"/>
      <c r="AK90" s="15">
        <v>4</v>
      </c>
      <c r="AL90" s="15">
        <v>0</v>
      </c>
      <c r="AM90" s="15">
        <v>48</v>
      </c>
      <c r="AN90" s="15">
        <v>14</v>
      </c>
      <c r="AO90" s="15">
        <v>62</v>
      </c>
      <c r="AP90" s="15">
        <v>15.5</v>
      </c>
      <c r="AQ90" s="27"/>
      <c r="AV90" s="15">
        <v>0</v>
      </c>
      <c r="AW90" s="15" t="s">
        <v>815</v>
      </c>
    </row>
    <row r="91" spans="1:49" x14ac:dyDescent="0.25">
      <c r="A91" s="15" t="s">
        <v>386</v>
      </c>
      <c r="B91" s="15" t="s">
        <v>70</v>
      </c>
      <c r="C91" s="15">
        <v>76.88</v>
      </c>
      <c r="D91" s="15">
        <v>309</v>
      </c>
      <c r="E91" s="15">
        <v>5.25</v>
      </c>
      <c r="F91" s="15">
        <v>-1.6839815216834524</v>
      </c>
      <c r="G91" s="15">
        <v>25</v>
      </c>
      <c r="H91" s="15">
        <v>0.69355011512245512</v>
      </c>
      <c r="I91" s="15">
        <v>30.5</v>
      </c>
      <c r="J91" s="15">
        <v>-0.48662183712616358</v>
      </c>
      <c r="K91" s="15">
        <v>102</v>
      </c>
      <c r="L91" s="15">
        <v>-1.386227037714824</v>
      </c>
      <c r="Q91" s="15">
        <v>-2.8632802814019849</v>
      </c>
      <c r="R91" s="15">
        <v>-0.71582007035049622</v>
      </c>
      <c r="S91" s="15">
        <v>7</v>
      </c>
      <c r="T91" s="15">
        <v>220</v>
      </c>
      <c r="U91" s="15">
        <v>188</v>
      </c>
      <c r="V91" s="27"/>
      <c r="W91" s="15">
        <v>16</v>
      </c>
      <c r="X91" s="15">
        <v>0</v>
      </c>
      <c r="Y91" s="15">
        <v>404</v>
      </c>
      <c r="Z91" s="15">
        <v>14</v>
      </c>
      <c r="AA91" s="15">
        <v>418</v>
      </c>
      <c r="AB91" s="15">
        <v>26.125</v>
      </c>
      <c r="AC91" s="27"/>
      <c r="AD91" s="15">
        <v>5</v>
      </c>
      <c r="AE91" s="15">
        <v>0</v>
      </c>
      <c r="AF91" s="15">
        <v>65</v>
      </c>
      <c r="AG91" s="15">
        <v>2</v>
      </c>
      <c r="AH91" s="15">
        <v>67</v>
      </c>
      <c r="AI91" s="15">
        <v>13.4</v>
      </c>
      <c r="AJ91" s="27"/>
      <c r="AK91" s="15">
        <v>16</v>
      </c>
      <c r="AL91" s="15">
        <v>0</v>
      </c>
      <c r="AM91" s="15">
        <v>551</v>
      </c>
      <c r="AN91" s="15">
        <v>117</v>
      </c>
      <c r="AO91" s="15">
        <v>668</v>
      </c>
      <c r="AP91" s="15">
        <v>41.75</v>
      </c>
      <c r="AQ91" s="27"/>
      <c r="AR91" s="15">
        <v>15</v>
      </c>
      <c r="AS91" s="15">
        <v>0</v>
      </c>
      <c r="AT91" s="15">
        <v>384</v>
      </c>
      <c r="AU91" s="15">
        <v>147</v>
      </c>
      <c r="AV91" s="15">
        <v>531</v>
      </c>
      <c r="AW91" s="15">
        <v>35.4</v>
      </c>
    </row>
    <row r="92" spans="1:49" x14ac:dyDescent="0.25">
      <c r="A92" s="15" t="s">
        <v>404</v>
      </c>
      <c r="B92" s="15" t="s">
        <v>70</v>
      </c>
      <c r="C92" s="15">
        <v>77.5</v>
      </c>
      <c r="D92" s="15">
        <v>304</v>
      </c>
      <c r="E92" s="15">
        <v>4.92</v>
      </c>
      <c r="F92" s="15">
        <v>-0.53390815439061634</v>
      </c>
      <c r="G92" s="15">
        <v>31</v>
      </c>
      <c r="H92" s="15">
        <v>1.5747244186920397</v>
      </c>
      <c r="Q92" s="15">
        <v>1.0408162643014234</v>
      </c>
      <c r="R92" s="15">
        <v>0.52040813215071169</v>
      </c>
      <c r="S92" s="15">
        <v>2</v>
      </c>
      <c r="T92" s="15">
        <v>46</v>
      </c>
      <c r="U92" s="15">
        <v>45</v>
      </c>
      <c r="V92" s="27"/>
      <c r="W92" s="15">
        <v>16</v>
      </c>
      <c r="X92" s="15">
        <v>0</v>
      </c>
      <c r="Y92" s="15">
        <v>397</v>
      </c>
      <c r="Z92" s="15">
        <v>133</v>
      </c>
      <c r="AA92" s="15">
        <v>530</v>
      </c>
      <c r="AB92" s="15">
        <v>33.125</v>
      </c>
      <c r="AC92" s="27"/>
      <c r="AD92" s="15">
        <v>14</v>
      </c>
      <c r="AE92" s="15">
        <v>0</v>
      </c>
      <c r="AF92" s="15">
        <v>873</v>
      </c>
      <c r="AG92" s="15">
        <v>118</v>
      </c>
      <c r="AH92" s="15">
        <v>991</v>
      </c>
      <c r="AI92" s="15">
        <v>70.785714285714292</v>
      </c>
      <c r="AJ92" s="27"/>
      <c r="AK92" s="15">
        <v>14</v>
      </c>
      <c r="AL92" s="15">
        <v>0</v>
      </c>
      <c r="AM92" s="15">
        <v>764</v>
      </c>
      <c r="AN92" s="15">
        <v>97</v>
      </c>
      <c r="AO92" s="15">
        <v>861</v>
      </c>
      <c r="AP92" s="15">
        <v>61.5</v>
      </c>
      <c r="AQ92" s="27"/>
      <c r="AR92" s="15">
        <v>12</v>
      </c>
      <c r="AS92" s="15">
        <v>0</v>
      </c>
      <c r="AT92" s="15">
        <v>570</v>
      </c>
      <c r="AU92" s="15">
        <v>88</v>
      </c>
      <c r="AV92" s="15">
        <v>658</v>
      </c>
      <c r="AW92" s="15">
        <v>54.833333333333336</v>
      </c>
    </row>
    <row r="93" spans="1:49" x14ac:dyDescent="0.25">
      <c r="A93" s="15" t="s">
        <v>328</v>
      </c>
      <c r="B93" s="15" t="s">
        <v>70</v>
      </c>
      <c r="C93" s="15">
        <v>73.5</v>
      </c>
      <c r="D93" s="15">
        <v>298</v>
      </c>
      <c r="E93" s="15">
        <v>5.0999999999999996</v>
      </c>
      <c r="F93" s="15">
        <v>-1.1612209001867075</v>
      </c>
      <c r="G93" s="15">
        <v>31</v>
      </c>
      <c r="H93" s="15">
        <v>1.5747244186920397</v>
      </c>
      <c r="I93" s="15">
        <v>30.5</v>
      </c>
      <c r="J93" s="15">
        <v>-0.48662183712616358</v>
      </c>
      <c r="K93" s="15">
        <v>111</v>
      </c>
      <c r="L93" s="15">
        <v>-0.38152252935563802</v>
      </c>
      <c r="M93" s="15">
        <v>4.53</v>
      </c>
      <c r="N93" s="15">
        <v>-0.65342546109164878</v>
      </c>
      <c r="O93" s="15">
        <v>7.67</v>
      </c>
      <c r="P93" s="15">
        <v>-1.0447923188242911</v>
      </c>
      <c r="Q93" s="15">
        <v>-2.1528586278924093</v>
      </c>
      <c r="R93" s="15">
        <v>-0.35880977131540154</v>
      </c>
      <c r="V93" s="27"/>
      <c r="W93" s="15">
        <v>16</v>
      </c>
      <c r="X93" s="15">
        <v>0</v>
      </c>
      <c r="Y93" s="15">
        <v>278</v>
      </c>
      <c r="Z93" s="15">
        <v>82</v>
      </c>
      <c r="AA93" s="15">
        <v>360</v>
      </c>
      <c r="AB93" s="15">
        <v>22.5</v>
      </c>
      <c r="AC93" s="27"/>
      <c r="AH93" s="15">
        <v>0</v>
      </c>
      <c r="AI93" s="15" t="s">
        <v>815</v>
      </c>
      <c r="AJ93" s="27"/>
      <c r="AK93" s="15">
        <v>13</v>
      </c>
      <c r="AL93" s="15">
        <v>0</v>
      </c>
      <c r="AM93" s="15">
        <v>378</v>
      </c>
      <c r="AN93" s="15">
        <v>116</v>
      </c>
      <c r="AO93" s="15">
        <v>494</v>
      </c>
      <c r="AP93" s="15">
        <v>38</v>
      </c>
      <c r="AQ93" s="27"/>
      <c r="AR93" s="15">
        <v>15</v>
      </c>
      <c r="AS93" s="15">
        <v>0</v>
      </c>
      <c r="AT93" s="15">
        <v>270</v>
      </c>
      <c r="AU93" s="15">
        <v>140</v>
      </c>
      <c r="AV93" s="15">
        <v>410</v>
      </c>
      <c r="AW93" s="15">
        <v>27.333333333333332</v>
      </c>
    </row>
    <row r="94" spans="1:49" x14ac:dyDescent="0.25">
      <c r="A94" s="15" t="s">
        <v>239</v>
      </c>
      <c r="B94" s="15" t="s">
        <v>70</v>
      </c>
      <c r="C94" s="15">
        <v>73.63</v>
      </c>
      <c r="D94" s="15">
        <v>299</v>
      </c>
      <c r="E94" s="15">
        <v>5.0599999999999996</v>
      </c>
      <c r="F94" s="15">
        <v>-1.0218180677875759</v>
      </c>
      <c r="G94" s="15">
        <v>27</v>
      </c>
      <c r="H94" s="15">
        <v>0.98727488297898336</v>
      </c>
      <c r="I94" s="15">
        <v>29.5</v>
      </c>
      <c r="J94" s="15">
        <v>-0.71124203447106293</v>
      </c>
      <c r="K94" s="15">
        <v>101</v>
      </c>
      <c r="L94" s="15">
        <v>-1.4978608719769559</v>
      </c>
      <c r="M94" s="15">
        <v>4.83</v>
      </c>
      <c r="N94" s="15">
        <v>-1.8684279786721671</v>
      </c>
      <c r="Q94" s="15">
        <v>-4.1120740699287781</v>
      </c>
      <c r="R94" s="15">
        <v>-0.82241481398575567</v>
      </c>
      <c r="S94" s="15">
        <v>2</v>
      </c>
      <c r="T94" s="15">
        <v>48</v>
      </c>
      <c r="U94" s="15">
        <v>47</v>
      </c>
      <c r="V94" s="27"/>
      <c r="W94" s="15">
        <v>12</v>
      </c>
      <c r="X94" s="15">
        <v>0</v>
      </c>
      <c r="Y94" s="15">
        <v>304</v>
      </c>
      <c r="Z94" s="15">
        <v>0</v>
      </c>
      <c r="AA94" s="15">
        <v>304</v>
      </c>
      <c r="AB94" s="15">
        <v>25.333333333333332</v>
      </c>
      <c r="AC94" s="27"/>
      <c r="AD94" s="15">
        <v>15</v>
      </c>
      <c r="AE94" s="15">
        <v>0</v>
      </c>
      <c r="AF94" s="15">
        <v>531</v>
      </c>
      <c r="AG94" s="15">
        <v>2</v>
      </c>
      <c r="AH94" s="15">
        <v>533</v>
      </c>
      <c r="AI94" s="15">
        <v>35.533333333333331</v>
      </c>
      <c r="AJ94" s="27"/>
      <c r="AK94" s="15">
        <v>16</v>
      </c>
      <c r="AL94" s="15">
        <v>0</v>
      </c>
      <c r="AM94" s="15">
        <v>630</v>
      </c>
      <c r="AN94" s="15">
        <v>0</v>
      </c>
      <c r="AO94" s="15">
        <v>630</v>
      </c>
      <c r="AP94" s="15">
        <v>39.375</v>
      </c>
      <c r="AQ94" s="27"/>
      <c r="AR94" s="15">
        <v>15</v>
      </c>
      <c r="AS94" s="15">
        <v>0</v>
      </c>
      <c r="AT94" s="15">
        <v>493</v>
      </c>
      <c r="AU94" s="15">
        <v>55</v>
      </c>
      <c r="AV94" s="15">
        <v>548</v>
      </c>
      <c r="AW94" s="15">
        <v>36.533333333333331</v>
      </c>
    </row>
    <row r="95" spans="1:49" x14ac:dyDescent="0.25">
      <c r="A95" s="15" t="s">
        <v>392</v>
      </c>
      <c r="B95" s="15" t="s">
        <v>70</v>
      </c>
      <c r="C95" s="15">
        <v>72.5</v>
      </c>
      <c r="D95" s="15">
        <v>303</v>
      </c>
      <c r="E95" s="15">
        <v>5.36</v>
      </c>
      <c r="F95" s="15">
        <v>-2.0673393107810654</v>
      </c>
      <c r="G95" s="15">
        <v>24</v>
      </c>
      <c r="H95" s="15">
        <v>0.54668773119419101</v>
      </c>
      <c r="I95" s="15">
        <v>28.5</v>
      </c>
      <c r="J95" s="15">
        <v>-0.9358622318159624</v>
      </c>
      <c r="K95" s="15">
        <v>99</v>
      </c>
      <c r="L95" s="15">
        <v>-1.7211285405012196</v>
      </c>
      <c r="M95" s="15">
        <v>4.82</v>
      </c>
      <c r="N95" s="15">
        <v>-1.8279278947528173</v>
      </c>
      <c r="O95" s="15">
        <v>7.93</v>
      </c>
      <c r="P95" s="15">
        <v>-1.6875701129250982</v>
      </c>
      <c r="Q95" s="15">
        <v>-7.6931403595819727</v>
      </c>
      <c r="R95" s="15">
        <v>-1.2821900599303289</v>
      </c>
      <c r="S95" s="15">
        <v>3</v>
      </c>
      <c r="T95" s="15">
        <v>82</v>
      </c>
      <c r="U95" s="15">
        <v>78</v>
      </c>
      <c r="V95" s="27"/>
      <c r="W95" s="15">
        <v>15</v>
      </c>
      <c r="X95" s="15">
        <v>0</v>
      </c>
      <c r="Y95" s="15">
        <v>458</v>
      </c>
      <c r="Z95" s="15">
        <v>41</v>
      </c>
      <c r="AA95" s="15">
        <v>499</v>
      </c>
      <c r="AB95" s="15">
        <v>33.266666666666666</v>
      </c>
      <c r="AC95" s="27"/>
      <c r="AD95" s="15">
        <v>13</v>
      </c>
      <c r="AE95" s="15">
        <v>0</v>
      </c>
      <c r="AF95" s="15">
        <v>418</v>
      </c>
      <c r="AG95" s="15">
        <v>71</v>
      </c>
      <c r="AH95" s="15">
        <v>489</v>
      </c>
      <c r="AI95" s="15">
        <v>37.615384615384613</v>
      </c>
      <c r="AJ95" s="27"/>
      <c r="AK95" s="15">
        <v>8</v>
      </c>
      <c r="AL95" s="15">
        <v>0</v>
      </c>
      <c r="AM95" s="15">
        <v>173</v>
      </c>
      <c r="AN95" s="15">
        <v>71</v>
      </c>
      <c r="AO95" s="15">
        <v>244</v>
      </c>
      <c r="AP95" s="15">
        <v>30.5</v>
      </c>
      <c r="AQ95" s="27"/>
      <c r="AV95" s="15">
        <v>0</v>
      </c>
      <c r="AW95" s="15" t="s">
        <v>815</v>
      </c>
    </row>
    <row r="96" spans="1:49" x14ac:dyDescent="0.25">
      <c r="A96" s="15" t="s">
        <v>256</v>
      </c>
      <c r="B96" s="15" t="s">
        <v>70</v>
      </c>
      <c r="C96" s="15">
        <v>73.38</v>
      </c>
      <c r="D96" s="15">
        <v>326</v>
      </c>
      <c r="E96" s="15">
        <v>5.08</v>
      </c>
      <c r="F96" s="15">
        <v>-1.0915194839871432</v>
      </c>
      <c r="G96" s="15">
        <v>28</v>
      </c>
      <c r="H96" s="15">
        <v>1.1341372669072474</v>
      </c>
      <c r="I96" s="15">
        <v>28.5</v>
      </c>
      <c r="J96" s="15">
        <v>-0.9358622318159624</v>
      </c>
      <c r="K96" s="15">
        <v>99</v>
      </c>
      <c r="L96" s="15">
        <v>-1.7211285405012196</v>
      </c>
      <c r="M96" s="15">
        <v>4.71</v>
      </c>
      <c r="N96" s="15">
        <v>-1.3824269716399591</v>
      </c>
      <c r="O96" s="15">
        <v>7.93</v>
      </c>
      <c r="P96" s="15">
        <v>-1.6875701129250982</v>
      </c>
      <c r="Q96" s="15">
        <v>-5.6843700739621355</v>
      </c>
      <c r="R96" s="15">
        <v>-0.94739501232702261</v>
      </c>
      <c r="V96" s="27"/>
      <c r="AA96" s="15">
        <v>0</v>
      </c>
      <c r="AB96" s="15" t="s">
        <v>815</v>
      </c>
      <c r="AC96" s="27"/>
      <c r="AH96" s="15">
        <v>0</v>
      </c>
      <c r="AI96" s="15" t="s">
        <v>815</v>
      </c>
      <c r="AJ96" s="27"/>
      <c r="AO96" s="15">
        <v>0</v>
      </c>
      <c r="AP96" s="15" t="s">
        <v>815</v>
      </c>
      <c r="AQ96" s="27"/>
      <c r="AV96" s="15">
        <v>0</v>
      </c>
      <c r="AW96" s="15" t="s">
        <v>815</v>
      </c>
    </row>
    <row r="97" spans="1:49" x14ac:dyDescent="0.25">
      <c r="A97" s="15" t="s">
        <v>111</v>
      </c>
      <c r="B97" s="15" t="s">
        <v>112</v>
      </c>
      <c r="C97" s="15">
        <v>71.13</v>
      </c>
      <c r="D97" s="15">
        <v>271</v>
      </c>
      <c r="E97" s="15">
        <v>4.95</v>
      </c>
      <c r="F97" s="15">
        <v>-0.63846027868996591</v>
      </c>
      <c r="G97" s="15">
        <v>23</v>
      </c>
      <c r="H97" s="15">
        <v>0.39982534726592694</v>
      </c>
      <c r="I97" s="15">
        <v>28.5</v>
      </c>
      <c r="J97" s="15">
        <v>-0.9358622318159624</v>
      </c>
      <c r="K97" s="15">
        <v>111</v>
      </c>
      <c r="L97" s="15">
        <v>-0.38152252935563802</v>
      </c>
      <c r="M97" s="15">
        <v>4.58</v>
      </c>
      <c r="N97" s="15">
        <v>-0.85592588068840125</v>
      </c>
      <c r="O97" s="15">
        <v>7.68</v>
      </c>
      <c r="P97" s="15">
        <v>-1.0695145416743217</v>
      </c>
      <c r="Q97" s="15">
        <v>-3.4814601149583626</v>
      </c>
      <c r="R97" s="15">
        <v>-0.58024335249306047</v>
      </c>
      <c r="V97" s="27"/>
      <c r="AA97" s="15">
        <v>0</v>
      </c>
      <c r="AB97" s="15" t="s">
        <v>815</v>
      </c>
      <c r="AC97" s="27"/>
      <c r="AH97" s="15">
        <v>0</v>
      </c>
      <c r="AI97" s="15" t="s">
        <v>815</v>
      </c>
      <c r="AJ97" s="27"/>
      <c r="AO97" s="15">
        <v>0</v>
      </c>
      <c r="AP97" s="15" t="s">
        <v>815</v>
      </c>
      <c r="AQ97" s="27"/>
      <c r="AV97" s="15">
        <v>0</v>
      </c>
      <c r="AW97" s="15" t="s">
        <v>815</v>
      </c>
    </row>
    <row r="98" spans="1:49" x14ac:dyDescent="0.25">
      <c r="A98" s="15" t="s">
        <v>251</v>
      </c>
      <c r="B98" s="15" t="s">
        <v>112</v>
      </c>
      <c r="C98" s="15">
        <v>74.88</v>
      </c>
      <c r="D98" s="15">
        <v>240</v>
      </c>
      <c r="E98" s="15">
        <v>4.7699999999999996</v>
      </c>
      <c r="F98" s="15">
        <v>-1.1147532893871508E-2</v>
      </c>
      <c r="G98" s="15">
        <v>24</v>
      </c>
      <c r="H98" s="15">
        <v>0.54668773119419101</v>
      </c>
      <c r="I98" s="15">
        <v>30</v>
      </c>
      <c r="J98" s="15">
        <v>-0.59893193579861326</v>
      </c>
      <c r="K98" s="15">
        <v>115</v>
      </c>
      <c r="L98" s="15">
        <v>6.5012807692889168E-2</v>
      </c>
      <c r="M98" s="15">
        <v>4.3</v>
      </c>
      <c r="N98" s="15">
        <v>0.27807646905341749</v>
      </c>
      <c r="O98" s="15">
        <v>7.22</v>
      </c>
      <c r="P98" s="15">
        <v>6.7707709427107007E-2</v>
      </c>
      <c r="Q98" s="15">
        <v>0.3474052486751199</v>
      </c>
      <c r="R98" s="15">
        <v>5.7900874779186651E-2</v>
      </c>
      <c r="V98" s="27"/>
      <c r="AA98" s="15">
        <v>0</v>
      </c>
      <c r="AB98" s="15" t="s">
        <v>815</v>
      </c>
      <c r="AC98" s="27"/>
      <c r="AH98" s="15">
        <v>0</v>
      </c>
      <c r="AI98" s="15" t="s">
        <v>815</v>
      </c>
      <c r="AJ98" s="27"/>
      <c r="AO98" s="15">
        <v>0</v>
      </c>
      <c r="AP98" s="15" t="s">
        <v>815</v>
      </c>
      <c r="AQ98" s="27"/>
      <c r="AV98" s="15">
        <v>0</v>
      </c>
      <c r="AW98" s="15" t="s">
        <v>815</v>
      </c>
    </row>
    <row r="99" spans="1:49" x14ac:dyDescent="0.25">
      <c r="A99" s="15" t="s">
        <v>213</v>
      </c>
      <c r="B99" s="15" t="s">
        <v>112</v>
      </c>
      <c r="C99" s="15">
        <v>76.13</v>
      </c>
      <c r="D99" s="15">
        <v>246</v>
      </c>
      <c r="E99" s="15">
        <v>4.87</v>
      </c>
      <c r="F99" s="15">
        <v>-0.35965461389170239</v>
      </c>
      <c r="I99" s="15">
        <v>33</v>
      </c>
      <c r="J99" s="15">
        <v>7.4928656236084898E-2</v>
      </c>
      <c r="K99" s="15">
        <v>116</v>
      </c>
      <c r="L99" s="15">
        <v>0.17664664195502094</v>
      </c>
      <c r="M99" s="15">
        <v>4.3499999999999996</v>
      </c>
      <c r="N99" s="15">
        <v>7.5576049456665031E-2</v>
      </c>
      <c r="O99" s="15">
        <v>7.04</v>
      </c>
      <c r="P99" s="15">
        <v>0.51270772072766535</v>
      </c>
      <c r="Q99" s="15">
        <v>0.48020445448373383</v>
      </c>
      <c r="R99" s="15">
        <v>9.6040890896746764E-2</v>
      </c>
      <c r="S99" s="15">
        <v>1</v>
      </c>
      <c r="T99" s="15">
        <v>15</v>
      </c>
      <c r="U99" s="15">
        <v>15</v>
      </c>
      <c r="V99" s="27"/>
      <c r="W99" s="15">
        <v>16</v>
      </c>
      <c r="X99" s="15">
        <v>466</v>
      </c>
      <c r="Y99" s="15">
        <v>0</v>
      </c>
      <c r="Z99" s="15">
        <v>209</v>
      </c>
      <c r="AA99" s="15">
        <v>675</v>
      </c>
      <c r="AB99" s="15">
        <v>42.1875</v>
      </c>
      <c r="AC99" s="27"/>
      <c r="AD99" s="15">
        <v>15</v>
      </c>
      <c r="AE99" s="15">
        <v>375</v>
      </c>
      <c r="AF99" s="15">
        <v>0</v>
      </c>
      <c r="AG99" s="15">
        <v>155</v>
      </c>
      <c r="AH99" s="15">
        <v>530</v>
      </c>
      <c r="AI99" s="15">
        <v>35.333333333333336</v>
      </c>
      <c r="AJ99" s="27"/>
      <c r="AK99" s="15">
        <v>16</v>
      </c>
      <c r="AL99" s="15">
        <v>220</v>
      </c>
      <c r="AM99" s="15">
        <v>0</v>
      </c>
      <c r="AN99" s="15">
        <v>215</v>
      </c>
      <c r="AO99" s="15">
        <v>435</v>
      </c>
      <c r="AP99" s="15">
        <v>27.1875</v>
      </c>
      <c r="AQ99" s="27"/>
      <c r="AR99" s="15">
        <v>13</v>
      </c>
      <c r="AS99" s="15">
        <v>106</v>
      </c>
      <c r="AT99" s="15">
        <v>0</v>
      </c>
      <c r="AU99" s="15">
        <v>208</v>
      </c>
      <c r="AV99" s="15">
        <v>314</v>
      </c>
      <c r="AW99" s="15">
        <v>24.153846153846153</v>
      </c>
    </row>
    <row r="100" spans="1:49" x14ac:dyDescent="0.25">
      <c r="A100" s="15" t="s">
        <v>339</v>
      </c>
      <c r="B100" s="15" t="s">
        <v>26</v>
      </c>
      <c r="C100" s="15">
        <v>71.13</v>
      </c>
      <c r="D100" s="15">
        <v>207</v>
      </c>
      <c r="E100" s="15">
        <v>4.58</v>
      </c>
      <c r="F100" s="15">
        <v>0.6510159210020019</v>
      </c>
      <c r="G100" s="15">
        <v>18</v>
      </c>
      <c r="H100" s="15">
        <v>-0.33448657237539359</v>
      </c>
      <c r="I100" s="15">
        <v>34.5</v>
      </c>
      <c r="J100" s="15">
        <v>0.411858952253434</v>
      </c>
      <c r="K100" s="15">
        <v>115</v>
      </c>
      <c r="L100" s="15">
        <v>6.5012807692889168E-2</v>
      </c>
      <c r="Q100" s="15">
        <v>0.79340110857293145</v>
      </c>
      <c r="R100" s="15">
        <v>0.19835027714323286</v>
      </c>
      <c r="S100" s="15">
        <v>1</v>
      </c>
      <c r="T100" s="15">
        <v>18</v>
      </c>
      <c r="U100" s="15">
        <v>18</v>
      </c>
      <c r="V100" s="27"/>
      <c r="W100" s="15">
        <v>16</v>
      </c>
      <c r="X100" s="15">
        <v>0</v>
      </c>
      <c r="Y100" s="15">
        <v>680</v>
      </c>
      <c r="Z100" s="15">
        <v>227</v>
      </c>
      <c r="AA100" s="15">
        <v>907</v>
      </c>
      <c r="AB100" s="15">
        <v>56.6875</v>
      </c>
      <c r="AC100" s="27"/>
      <c r="AD100" s="15">
        <v>13</v>
      </c>
      <c r="AE100" s="15">
        <v>0</v>
      </c>
      <c r="AF100" s="15">
        <v>709</v>
      </c>
      <c r="AG100" s="15">
        <v>81</v>
      </c>
      <c r="AH100" s="15">
        <v>790</v>
      </c>
      <c r="AI100" s="15">
        <v>60.769230769230766</v>
      </c>
      <c r="AJ100" s="27"/>
      <c r="AK100" s="15">
        <v>15</v>
      </c>
      <c r="AL100" s="15">
        <v>0</v>
      </c>
      <c r="AM100" s="15">
        <v>811</v>
      </c>
      <c r="AN100" s="15">
        <v>101</v>
      </c>
      <c r="AO100" s="15">
        <v>912</v>
      </c>
      <c r="AP100" s="15">
        <v>60.8</v>
      </c>
      <c r="AQ100" s="27"/>
      <c r="AR100" s="15">
        <v>2</v>
      </c>
      <c r="AS100" s="15">
        <v>0</v>
      </c>
      <c r="AT100" s="15">
        <v>0</v>
      </c>
      <c r="AU100" s="15">
        <v>28</v>
      </c>
      <c r="AV100" s="15">
        <v>28</v>
      </c>
      <c r="AW100" s="15">
        <v>14</v>
      </c>
    </row>
    <row r="101" spans="1:49" x14ac:dyDescent="0.25">
      <c r="A101" s="15" t="s">
        <v>24</v>
      </c>
      <c r="B101" s="15" t="s">
        <v>26</v>
      </c>
      <c r="C101" s="15">
        <v>71.75</v>
      </c>
      <c r="D101" s="15">
        <v>201</v>
      </c>
      <c r="E101" s="15">
        <v>4.66</v>
      </c>
      <c r="F101" s="15">
        <v>0.37221025620373843</v>
      </c>
      <c r="I101" s="15">
        <v>34</v>
      </c>
      <c r="J101" s="15">
        <v>0.29954885358098426</v>
      </c>
      <c r="K101" s="15">
        <v>112</v>
      </c>
      <c r="L101" s="15">
        <v>-0.26988869509350621</v>
      </c>
      <c r="M101" s="15">
        <v>4.1500000000000004</v>
      </c>
      <c r="N101" s="15">
        <v>0.88557772784367483</v>
      </c>
      <c r="O101" s="15">
        <v>6.97</v>
      </c>
      <c r="P101" s="15">
        <v>0.6857632806778835</v>
      </c>
      <c r="Q101" s="15">
        <v>1.9732114232127749</v>
      </c>
      <c r="R101" s="15">
        <v>0.39464228464255496</v>
      </c>
      <c r="V101" s="27"/>
      <c r="AA101" s="15">
        <v>0</v>
      </c>
      <c r="AB101" s="15" t="s">
        <v>815</v>
      </c>
      <c r="AC101" s="27"/>
      <c r="AD101" s="15">
        <v>7</v>
      </c>
      <c r="AE101" s="15">
        <v>0</v>
      </c>
      <c r="AF101" s="15">
        <v>153</v>
      </c>
      <c r="AG101" s="15">
        <v>85</v>
      </c>
      <c r="AH101" s="15">
        <v>238</v>
      </c>
      <c r="AI101" s="15">
        <v>34</v>
      </c>
      <c r="AJ101" s="27"/>
      <c r="AO101" s="15">
        <v>0</v>
      </c>
      <c r="AP101" s="15" t="s">
        <v>815</v>
      </c>
      <c r="AQ101" s="27"/>
      <c r="AV101" s="15">
        <v>0</v>
      </c>
      <c r="AW101" s="15" t="s">
        <v>815</v>
      </c>
    </row>
    <row r="102" spans="1:49" x14ac:dyDescent="0.25">
      <c r="A102" s="15" t="s">
        <v>241</v>
      </c>
      <c r="B102" s="15" t="s">
        <v>26</v>
      </c>
      <c r="C102" s="15">
        <v>74.13</v>
      </c>
      <c r="D102" s="15">
        <v>200</v>
      </c>
      <c r="E102" s="15">
        <v>4.45</v>
      </c>
      <c r="F102" s="15">
        <v>1.1040751262991793</v>
      </c>
      <c r="G102" s="15">
        <v>12</v>
      </c>
      <c r="H102" s="15">
        <v>-1.2156608759449781</v>
      </c>
      <c r="I102" s="15">
        <v>38.5</v>
      </c>
      <c r="J102" s="15">
        <v>1.3103397416330316</v>
      </c>
      <c r="K102" s="15">
        <v>123</v>
      </c>
      <c r="L102" s="15">
        <v>0.95808348178994351</v>
      </c>
      <c r="M102" s="15">
        <v>4.24</v>
      </c>
      <c r="N102" s="15">
        <v>0.52107697256951968</v>
      </c>
      <c r="O102" s="15">
        <v>6.82</v>
      </c>
      <c r="P102" s="15">
        <v>1.0565966234283481</v>
      </c>
      <c r="Q102" s="15">
        <v>3.7345110697750439</v>
      </c>
      <c r="R102" s="15">
        <v>0.62241851162917394</v>
      </c>
      <c r="S102" s="15">
        <v>4</v>
      </c>
      <c r="T102" s="15">
        <v>129</v>
      </c>
      <c r="U102" s="15">
        <v>122</v>
      </c>
      <c r="V102" s="27"/>
      <c r="W102" s="15">
        <v>16</v>
      </c>
      <c r="X102" s="15">
        <v>0</v>
      </c>
      <c r="Y102" s="15">
        <v>467</v>
      </c>
      <c r="Z102" s="15">
        <v>196</v>
      </c>
      <c r="AA102" s="15">
        <v>663</v>
      </c>
      <c r="AB102" s="15">
        <v>41.4375</v>
      </c>
      <c r="AC102" s="27"/>
      <c r="AD102" s="15">
        <v>16</v>
      </c>
      <c r="AE102" s="15">
        <v>0</v>
      </c>
      <c r="AF102" s="15">
        <v>366</v>
      </c>
      <c r="AG102" s="15">
        <v>287</v>
      </c>
      <c r="AH102" s="15">
        <v>653</v>
      </c>
      <c r="AI102" s="15">
        <v>40.8125</v>
      </c>
      <c r="AJ102" s="27"/>
      <c r="AK102" s="15">
        <v>15</v>
      </c>
      <c r="AL102" s="15">
        <v>0</v>
      </c>
      <c r="AM102" s="15">
        <v>100</v>
      </c>
      <c r="AN102" s="15">
        <v>381</v>
      </c>
      <c r="AO102" s="15">
        <v>481</v>
      </c>
      <c r="AP102" s="15">
        <v>32.06666666666667</v>
      </c>
      <c r="AQ102" s="27"/>
      <c r="AR102" s="15">
        <v>16</v>
      </c>
      <c r="AS102" s="15">
        <v>0</v>
      </c>
      <c r="AT102" s="15">
        <v>1026</v>
      </c>
      <c r="AU102" s="15">
        <v>197</v>
      </c>
      <c r="AV102" s="15">
        <v>1223</v>
      </c>
      <c r="AW102" s="15">
        <v>76.4375</v>
      </c>
    </row>
    <row r="103" spans="1:49" x14ac:dyDescent="0.25">
      <c r="A103" s="15" t="s">
        <v>351</v>
      </c>
      <c r="B103" s="15" t="s">
        <v>26</v>
      </c>
      <c r="C103" s="15">
        <v>73</v>
      </c>
      <c r="D103" s="15">
        <v>207</v>
      </c>
      <c r="E103" s="15">
        <v>4.57</v>
      </c>
      <c r="F103" s="15">
        <v>0.68586662910178409</v>
      </c>
      <c r="G103" s="15">
        <v>15</v>
      </c>
      <c r="H103" s="15">
        <v>-0.77507372416018583</v>
      </c>
      <c r="I103" s="15">
        <v>32.5</v>
      </c>
      <c r="J103" s="15">
        <v>-3.7381442436364792E-2</v>
      </c>
      <c r="K103" s="15">
        <v>116</v>
      </c>
      <c r="L103" s="15">
        <v>0.17664664195502094</v>
      </c>
      <c r="Q103" s="15">
        <v>5.005810446025441E-2</v>
      </c>
      <c r="R103" s="15">
        <v>1.2514526115063603E-2</v>
      </c>
      <c r="S103" s="15">
        <v>5</v>
      </c>
      <c r="T103" s="15">
        <v>162</v>
      </c>
      <c r="U103" s="15">
        <v>150</v>
      </c>
      <c r="V103" s="27"/>
      <c r="AA103" s="15">
        <v>0</v>
      </c>
      <c r="AB103" s="15" t="s">
        <v>815</v>
      </c>
      <c r="AC103" s="27"/>
      <c r="AD103" s="15">
        <v>6</v>
      </c>
      <c r="AE103" s="15">
        <v>0</v>
      </c>
      <c r="AF103" s="15">
        <v>311</v>
      </c>
      <c r="AG103" s="15">
        <v>78</v>
      </c>
      <c r="AH103" s="15">
        <v>389</v>
      </c>
      <c r="AI103" s="15">
        <v>64.833333333333329</v>
      </c>
      <c r="AJ103" s="27"/>
      <c r="AK103" s="15">
        <v>10</v>
      </c>
      <c r="AL103" s="15">
        <v>0</v>
      </c>
      <c r="AM103" s="15">
        <v>505</v>
      </c>
      <c r="AN103" s="15">
        <v>149</v>
      </c>
      <c r="AO103" s="15">
        <v>654</v>
      </c>
      <c r="AP103" s="15">
        <v>65.400000000000006</v>
      </c>
      <c r="AQ103" s="27"/>
      <c r="AV103" s="15">
        <v>0</v>
      </c>
      <c r="AW103" s="15" t="s">
        <v>815</v>
      </c>
    </row>
    <row r="104" spans="1:49" x14ac:dyDescent="0.25">
      <c r="A104" s="15" t="s">
        <v>99</v>
      </c>
      <c r="B104" s="15" t="s">
        <v>26</v>
      </c>
      <c r="C104" s="15">
        <v>73.38</v>
      </c>
      <c r="D104" s="15">
        <v>208</v>
      </c>
      <c r="E104" s="15">
        <v>4.58</v>
      </c>
      <c r="F104" s="15">
        <v>0.6510159210020019</v>
      </c>
      <c r="G104" s="15">
        <v>11</v>
      </c>
      <c r="H104" s="15">
        <v>-1.3625232598732422</v>
      </c>
      <c r="I104" s="15">
        <v>33</v>
      </c>
      <c r="J104" s="15">
        <v>7.4928656236084898E-2</v>
      </c>
      <c r="K104" s="15">
        <v>117</v>
      </c>
      <c r="L104" s="15">
        <v>0.28828047621715275</v>
      </c>
      <c r="M104" s="15">
        <v>4.16</v>
      </c>
      <c r="N104" s="15">
        <v>0.84507764392432505</v>
      </c>
      <c r="O104" s="15">
        <v>7.16</v>
      </c>
      <c r="P104" s="15">
        <v>0.21604104652729242</v>
      </c>
      <c r="Q104" s="15">
        <v>0.71282048403361487</v>
      </c>
      <c r="R104" s="15">
        <v>0.11880341400560247</v>
      </c>
      <c r="S104" s="15">
        <v>1</v>
      </c>
      <c r="T104" s="15">
        <v>21</v>
      </c>
      <c r="U104" s="15">
        <v>21</v>
      </c>
      <c r="V104" s="27"/>
      <c r="AA104" s="15">
        <v>0</v>
      </c>
      <c r="AB104" s="15" t="s">
        <v>815</v>
      </c>
      <c r="AC104" s="27"/>
      <c r="AH104" s="15">
        <v>0</v>
      </c>
      <c r="AI104" s="15" t="s">
        <v>815</v>
      </c>
      <c r="AJ104" s="27"/>
      <c r="AO104" s="15">
        <v>0</v>
      </c>
      <c r="AP104" s="15" t="s">
        <v>815</v>
      </c>
      <c r="AQ104" s="27"/>
      <c r="AV104" s="15">
        <v>0</v>
      </c>
      <c r="AW104" s="15" t="s">
        <v>815</v>
      </c>
    </row>
    <row r="105" spans="1:49" x14ac:dyDescent="0.25">
      <c r="A105" s="15" t="s">
        <v>397</v>
      </c>
      <c r="B105" s="15" t="s">
        <v>26</v>
      </c>
      <c r="C105" s="15">
        <v>69.25</v>
      </c>
      <c r="D105" s="15">
        <v>192</v>
      </c>
      <c r="E105" s="15">
        <v>4.55</v>
      </c>
      <c r="F105" s="15">
        <v>0.75556804530135147</v>
      </c>
      <c r="G105" s="15">
        <v>19</v>
      </c>
      <c r="H105" s="15">
        <v>-0.18762418844712947</v>
      </c>
      <c r="I105" s="15">
        <v>37</v>
      </c>
      <c r="J105" s="15">
        <v>0.97340944561568243</v>
      </c>
      <c r="K105" s="15">
        <v>124</v>
      </c>
      <c r="L105" s="15">
        <v>1.0697173160520752</v>
      </c>
      <c r="Q105" s="15">
        <v>2.6110706185219796</v>
      </c>
      <c r="R105" s="15">
        <v>0.65276765463049491</v>
      </c>
      <c r="S105" s="15">
        <v>6</v>
      </c>
      <c r="T105" s="15">
        <v>206</v>
      </c>
      <c r="U105" s="15">
        <v>179</v>
      </c>
      <c r="V105" s="27"/>
      <c r="W105" s="15">
        <v>2</v>
      </c>
      <c r="X105" s="15">
        <v>0</v>
      </c>
      <c r="Y105" s="15">
        <v>0</v>
      </c>
      <c r="Z105" s="15">
        <v>28</v>
      </c>
      <c r="AA105" s="15">
        <v>28</v>
      </c>
      <c r="AB105" s="15">
        <v>14</v>
      </c>
      <c r="AC105" s="27"/>
      <c r="AH105" s="15">
        <v>0</v>
      </c>
      <c r="AI105" s="15" t="s">
        <v>815</v>
      </c>
      <c r="AJ105" s="27"/>
      <c r="AO105" s="15">
        <v>0</v>
      </c>
      <c r="AP105" s="15" t="s">
        <v>815</v>
      </c>
      <c r="AQ105" s="27"/>
      <c r="AV105" s="15">
        <v>0</v>
      </c>
      <c r="AW105" s="15" t="s">
        <v>815</v>
      </c>
    </row>
    <row r="106" spans="1:49" x14ac:dyDescent="0.25">
      <c r="A106" s="15" t="s">
        <v>133</v>
      </c>
      <c r="B106" s="15" t="s">
        <v>26</v>
      </c>
      <c r="C106" s="15">
        <v>74.75</v>
      </c>
      <c r="D106" s="15">
        <v>190</v>
      </c>
      <c r="E106" s="15">
        <v>4.5199999999999996</v>
      </c>
      <c r="F106" s="15">
        <v>0.86012016960070115</v>
      </c>
      <c r="G106" s="15">
        <v>8</v>
      </c>
      <c r="H106" s="15">
        <v>-1.8031104116580345</v>
      </c>
      <c r="I106" s="15">
        <v>33.5</v>
      </c>
      <c r="J106" s="15">
        <v>0.18723875490853459</v>
      </c>
      <c r="K106" s="15">
        <v>116</v>
      </c>
      <c r="L106" s="15">
        <v>0.17664664195502094</v>
      </c>
      <c r="M106" s="15">
        <v>4.24</v>
      </c>
      <c r="N106" s="15">
        <v>0.52107697256951968</v>
      </c>
      <c r="O106" s="15">
        <v>7.04</v>
      </c>
      <c r="P106" s="15">
        <v>0.51270772072766535</v>
      </c>
      <c r="Q106" s="15">
        <v>0.45467984810340711</v>
      </c>
      <c r="R106" s="15">
        <v>7.5779974683901186E-2</v>
      </c>
      <c r="S106" s="15">
        <v>7</v>
      </c>
      <c r="T106" s="15">
        <v>247</v>
      </c>
      <c r="U106" s="15">
        <v>198</v>
      </c>
      <c r="V106" s="27"/>
      <c r="W106" s="15">
        <v>7</v>
      </c>
      <c r="X106" s="15">
        <v>0</v>
      </c>
      <c r="Y106" s="15">
        <v>13</v>
      </c>
      <c r="Z106" s="15">
        <v>63</v>
      </c>
      <c r="AA106" s="15">
        <v>76</v>
      </c>
      <c r="AB106" s="15">
        <v>10.857142857142858</v>
      </c>
      <c r="AC106" s="27"/>
      <c r="AH106" s="15">
        <v>0</v>
      </c>
      <c r="AI106" s="15" t="s">
        <v>815</v>
      </c>
      <c r="AJ106" s="27"/>
      <c r="AO106" s="15">
        <v>0</v>
      </c>
      <c r="AP106" s="15" t="s">
        <v>815</v>
      </c>
      <c r="AQ106" s="27"/>
      <c r="AV106" s="15">
        <v>0</v>
      </c>
      <c r="AW106" s="15" t="s">
        <v>815</v>
      </c>
    </row>
    <row r="107" spans="1:49" x14ac:dyDescent="0.25">
      <c r="A107" s="15" t="s">
        <v>260</v>
      </c>
      <c r="B107" s="15" t="s">
        <v>26</v>
      </c>
      <c r="C107" s="15">
        <v>72.13</v>
      </c>
      <c r="D107" s="15">
        <v>207</v>
      </c>
      <c r="E107" s="15">
        <v>4.7</v>
      </c>
      <c r="F107" s="15">
        <v>0.23280742380460673</v>
      </c>
      <c r="G107" s="15">
        <v>24</v>
      </c>
      <c r="H107" s="15">
        <v>0.54668773119419101</v>
      </c>
      <c r="I107" s="15">
        <v>36.5</v>
      </c>
      <c r="J107" s="15">
        <v>0.86109934694323276</v>
      </c>
      <c r="K107" s="15">
        <v>126</v>
      </c>
      <c r="L107" s="15">
        <v>1.2929849845763388</v>
      </c>
      <c r="Q107" s="15">
        <v>2.9335794865183695</v>
      </c>
      <c r="R107" s="15">
        <v>0.73339487162959238</v>
      </c>
      <c r="V107" s="27"/>
      <c r="W107" s="15">
        <v>2</v>
      </c>
      <c r="X107" s="15">
        <v>0</v>
      </c>
      <c r="Y107" s="15">
        <v>0</v>
      </c>
      <c r="Z107" s="15">
        <v>32</v>
      </c>
      <c r="AA107" s="15">
        <v>32</v>
      </c>
      <c r="AB107" s="15">
        <v>16</v>
      </c>
      <c r="AC107" s="27"/>
      <c r="AH107" s="15">
        <v>0</v>
      </c>
      <c r="AI107" s="15" t="s">
        <v>815</v>
      </c>
      <c r="AJ107" s="27"/>
      <c r="AO107" s="15">
        <v>0</v>
      </c>
      <c r="AP107" s="15" t="s">
        <v>815</v>
      </c>
      <c r="AQ107" s="27"/>
      <c r="AV107" s="15">
        <v>0</v>
      </c>
      <c r="AW107" s="15" t="s">
        <v>815</v>
      </c>
    </row>
    <row r="108" spans="1:49" x14ac:dyDescent="0.25">
      <c r="A108" s="15" t="s">
        <v>220</v>
      </c>
      <c r="B108" s="15" t="s">
        <v>26</v>
      </c>
      <c r="C108" s="15">
        <v>71.13</v>
      </c>
      <c r="D108" s="15">
        <v>196</v>
      </c>
      <c r="E108" s="15">
        <v>4.49</v>
      </c>
      <c r="F108" s="15">
        <v>0.96467229390004761</v>
      </c>
      <c r="G108" s="15">
        <v>15</v>
      </c>
      <c r="H108" s="15">
        <v>-0.77507372416018583</v>
      </c>
      <c r="I108" s="15">
        <v>35.5</v>
      </c>
      <c r="J108" s="15">
        <v>0.6364791495983334</v>
      </c>
      <c r="K108" s="15">
        <v>116</v>
      </c>
      <c r="L108" s="15">
        <v>0.17664664195502094</v>
      </c>
      <c r="M108" s="15">
        <v>4.1900000000000004</v>
      </c>
      <c r="N108" s="15">
        <v>0.72357739216627215</v>
      </c>
      <c r="O108" s="15">
        <v>7.26</v>
      </c>
      <c r="P108" s="15">
        <v>-3.1181181973017318E-2</v>
      </c>
      <c r="Q108" s="15">
        <v>1.6951205714864712</v>
      </c>
      <c r="R108" s="15">
        <v>0.28252009524774518</v>
      </c>
      <c r="S108" s="15">
        <v>4</v>
      </c>
      <c r="T108" s="15">
        <v>122</v>
      </c>
      <c r="U108" s="15">
        <v>116</v>
      </c>
      <c r="V108" s="27"/>
      <c r="W108" s="15">
        <v>14</v>
      </c>
      <c r="X108" s="15">
        <v>0</v>
      </c>
      <c r="Y108" s="15">
        <v>269</v>
      </c>
      <c r="Z108" s="15">
        <v>295</v>
      </c>
      <c r="AA108" s="15">
        <v>564</v>
      </c>
      <c r="AB108" s="15">
        <v>40.285714285714285</v>
      </c>
      <c r="AC108" s="27"/>
      <c r="AD108" s="15">
        <v>16</v>
      </c>
      <c r="AE108" s="15">
        <v>0</v>
      </c>
      <c r="AF108" s="15">
        <v>83</v>
      </c>
      <c r="AG108" s="15">
        <v>362</v>
      </c>
      <c r="AH108" s="15">
        <v>445</v>
      </c>
      <c r="AI108" s="15">
        <v>27.8125</v>
      </c>
      <c r="AJ108" s="27"/>
      <c r="AK108" s="15">
        <v>11</v>
      </c>
      <c r="AL108" s="15">
        <v>0</v>
      </c>
      <c r="AM108" s="15">
        <v>32</v>
      </c>
      <c r="AN108" s="15">
        <v>223</v>
      </c>
      <c r="AO108" s="15">
        <v>255</v>
      </c>
      <c r="AP108" s="15">
        <v>23.181818181818183</v>
      </c>
      <c r="AQ108" s="27"/>
      <c r="AV108" s="15">
        <v>0</v>
      </c>
      <c r="AW108" s="15" t="s">
        <v>815</v>
      </c>
    </row>
    <row r="109" spans="1:49" x14ac:dyDescent="0.25">
      <c r="A109" s="15" t="s">
        <v>71</v>
      </c>
      <c r="B109" s="15" t="s">
        <v>26</v>
      </c>
      <c r="C109" s="15">
        <v>70.88</v>
      </c>
      <c r="D109" s="15">
        <v>198</v>
      </c>
      <c r="E109" s="15">
        <v>4.42</v>
      </c>
      <c r="F109" s="15">
        <v>1.2086272505985289</v>
      </c>
      <c r="G109" s="15">
        <v>10</v>
      </c>
      <c r="H109" s="15">
        <v>-1.5093856438015063</v>
      </c>
      <c r="I109" s="15">
        <v>38</v>
      </c>
      <c r="J109" s="15">
        <v>1.1980296429605819</v>
      </c>
      <c r="K109" s="15">
        <v>118</v>
      </c>
      <c r="L109" s="15">
        <v>0.39991431047928455</v>
      </c>
      <c r="O109" s="15">
        <v>7.35</v>
      </c>
      <c r="P109" s="15">
        <v>-0.2536811876232965</v>
      </c>
      <c r="Q109" s="15">
        <v>1.0435043726135926</v>
      </c>
      <c r="R109" s="15">
        <v>0.20870087452271852</v>
      </c>
      <c r="S109" s="15">
        <v>3</v>
      </c>
      <c r="T109" s="15">
        <v>79</v>
      </c>
      <c r="U109" s="15">
        <v>76</v>
      </c>
      <c r="V109" s="27"/>
      <c r="W109" s="15">
        <v>11</v>
      </c>
      <c r="X109" s="15">
        <v>0</v>
      </c>
      <c r="Y109" s="15">
        <v>234</v>
      </c>
      <c r="Z109" s="15">
        <v>120</v>
      </c>
      <c r="AA109" s="15">
        <v>354</v>
      </c>
      <c r="AB109" s="15">
        <v>32.18181818181818</v>
      </c>
      <c r="AC109" s="27"/>
      <c r="AD109" s="15">
        <v>12</v>
      </c>
      <c r="AE109" s="15">
        <v>0</v>
      </c>
      <c r="AF109" s="15">
        <v>65</v>
      </c>
      <c r="AG109" s="15">
        <v>267</v>
      </c>
      <c r="AH109" s="15">
        <v>332</v>
      </c>
      <c r="AI109" s="15">
        <v>27.666666666666668</v>
      </c>
      <c r="AJ109" s="27"/>
      <c r="AK109" s="15">
        <v>11</v>
      </c>
      <c r="AL109" s="15">
        <v>0</v>
      </c>
      <c r="AM109" s="15">
        <v>3</v>
      </c>
      <c r="AN109" s="15">
        <v>165</v>
      </c>
      <c r="AO109" s="15">
        <v>168</v>
      </c>
      <c r="AP109" s="15">
        <v>15.272727272727273</v>
      </c>
      <c r="AQ109" s="27"/>
      <c r="AR109" s="15">
        <v>15</v>
      </c>
      <c r="AS109" s="15">
        <v>0</v>
      </c>
      <c r="AT109" s="15">
        <v>92</v>
      </c>
      <c r="AU109" s="15">
        <v>292</v>
      </c>
      <c r="AV109" s="15">
        <v>384</v>
      </c>
      <c r="AW109" s="15">
        <v>25.6</v>
      </c>
    </row>
    <row r="110" spans="1:49" x14ac:dyDescent="0.25">
      <c r="A110" s="15" t="s">
        <v>56</v>
      </c>
      <c r="B110" s="15" t="s">
        <v>26</v>
      </c>
      <c r="C110" s="15">
        <v>71.63</v>
      </c>
      <c r="D110" s="15">
        <v>204</v>
      </c>
      <c r="E110" s="15">
        <v>4.59</v>
      </c>
      <c r="F110" s="15">
        <v>0.61616521290221982</v>
      </c>
      <c r="G110" s="15">
        <v>18</v>
      </c>
      <c r="H110" s="15">
        <v>-0.33448657237539359</v>
      </c>
      <c r="I110" s="15">
        <v>35</v>
      </c>
      <c r="J110" s="15">
        <v>0.52416905092588373</v>
      </c>
      <c r="K110" s="15">
        <v>115</v>
      </c>
      <c r="L110" s="15">
        <v>6.5012807692889168E-2</v>
      </c>
      <c r="M110" s="15">
        <v>4.3099999999999996</v>
      </c>
      <c r="N110" s="15">
        <v>0.2375763851340677</v>
      </c>
      <c r="O110" s="15">
        <v>7.04</v>
      </c>
      <c r="P110" s="15">
        <v>0.51270772072766535</v>
      </c>
      <c r="Q110" s="15">
        <v>1.6211446050073322</v>
      </c>
      <c r="R110" s="15">
        <v>0.27019076750122201</v>
      </c>
      <c r="S110" s="15">
        <v>4</v>
      </c>
      <c r="T110" s="15">
        <v>128</v>
      </c>
      <c r="U110" s="15">
        <v>121</v>
      </c>
      <c r="V110" s="27"/>
      <c r="W110" s="15">
        <v>11</v>
      </c>
      <c r="X110" s="15">
        <v>0</v>
      </c>
      <c r="Y110" s="15">
        <v>360</v>
      </c>
      <c r="Z110" s="15">
        <v>76</v>
      </c>
      <c r="AA110" s="15">
        <v>436</v>
      </c>
      <c r="AB110" s="15">
        <v>39.636363636363633</v>
      </c>
      <c r="AC110" s="27"/>
      <c r="AD110" s="15">
        <v>16</v>
      </c>
      <c r="AE110" s="15">
        <v>0</v>
      </c>
      <c r="AF110" s="15">
        <v>222</v>
      </c>
      <c r="AG110" s="15">
        <v>196</v>
      </c>
      <c r="AH110" s="15">
        <v>418</v>
      </c>
      <c r="AI110" s="15">
        <v>26.125</v>
      </c>
      <c r="AJ110" s="27"/>
      <c r="AK110" s="15">
        <v>15</v>
      </c>
      <c r="AL110" s="15">
        <v>0</v>
      </c>
      <c r="AM110" s="15">
        <v>841</v>
      </c>
      <c r="AN110" s="15">
        <v>140</v>
      </c>
      <c r="AO110" s="15">
        <v>981</v>
      </c>
      <c r="AP110" s="15">
        <v>65.400000000000006</v>
      </c>
      <c r="AQ110" s="27"/>
      <c r="AR110" s="15">
        <v>16</v>
      </c>
      <c r="AS110" s="15">
        <v>0</v>
      </c>
      <c r="AT110" s="15">
        <v>1041</v>
      </c>
      <c r="AU110" s="15">
        <v>84</v>
      </c>
      <c r="AV110" s="15">
        <v>1125</v>
      </c>
      <c r="AW110" s="15">
        <v>70.3125</v>
      </c>
    </row>
    <row r="111" spans="1:49" x14ac:dyDescent="0.25">
      <c r="A111" s="15" t="s">
        <v>433</v>
      </c>
      <c r="B111" s="15" t="s">
        <v>31</v>
      </c>
      <c r="C111" s="15">
        <v>73</v>
      </c>
      <c r="D111" s="15">
        <v>246</v>
      </c>
      <c r="E111" s="15">
        <v>4.66</v>
      </c>
      <c r="F111" s="15">
        <v>0.37221025620373843</v>
      </c>
      <c r="G111" s="15">
        <v>25</v>
      </c>
      <c r="H111" s="15">
        <v>0.69355011512245512</v>
      </c>
      <c r="I111" s="15">
        <v>30.5</v>
      </c>
      <c r="J111" s="15">
        <v>-0.48662183712616358</v>
      </c>
      <c r="K111" s="15">
        <v>120</v>
      </c>
      <c r="L111" s="15">
        <v>0.6231819790035481</v>
      </c>
      <c r="M111" s="15">
        <v>4.07</v>
      </c>
      <c r="N111" s="15">
        <v>1.2095783991984801</v>
      </c>
      <c r="O111" s="15">
        <v>7.11</v>
      </c>
      <c r="P111" s="15">
        <v>0.33965216077744725</v>
      </c>
      <c r="Q111" s="15">
        <v>2.7515510731795056</v>
      </c>
      <c r="R111" s="15">
        <v>0.45859184552991761</v>
      </c>
      <c r="V111" s="27"/>
      <c r="W111" s="15">
        <v>16</v>
      </c>
      <c r="X111" s="15">
        <v>0</v>
      </c>
      <c r="Y111" s="15">
        <v>812</v>
      </c>
      <c r="Z111" s="15">
        <v>258</v>
      </c>
      <c r="AA111" s="15">
        <v>1070</v>
      </c>
      <c r="AB111" s="15">
        <v>66.875</v>
      </c>
      <c r="AC111" s="27"/>
      <c r="AD111" s="15">
        <v>15</v>
      </c>
      <c r="AE111" s="15">
        <v>0</v>
      </c>
      <c r="AF111" s="15">
        <v>922</v>
      </c>
      <c r="AG111" s="15">
        <v>95</v>
      </c>
      <c r="AH111" s="15">
        <v>1017</v>
      </c>
      <c r="AI111" s="15">
        <v>67.8</v>
      </c>
      <c r="AJ111" s="27"/>
      <c r="AK111" s="15">
        <v>16</v>
      </c>
      <c r="AL111" s="15">
        <v>190</v>
      </c>
      <c r="AM111" s="15">
        <v>909</v>
      </c>
      <c r="AN111" s="15">
        <v>74</v>
      </c>
      <c r="AO111" s="15">
        <v>1173</v>
      </c>
      <c r="AP111" s="15">
        <v>73.3125</v>
      </c>
      <c r="AQ111" s="27"/>
      <c r="AR111" s="15">
        <v>16</v>
      </c>
      <c r="AS111" s="15">
        <v>0</v>
      </c>
      <c r="AT111" s="15">
        <v>654</v>
      </c>
      <c r="AU111" s="15">
        <v>33</v>
      </c>
      <c r="AV111" s="15">
        <v>687</v>
      </c>
      <c r="AW111" s="15">
        <v>42.9375</v>
      </c>
    </row>
    <row r="112" spans="1:49" x14ac:dyDescent="0.25">
      <c r="A112" s="15" t="s">
        <v>318</v>
      </c>
      <c r="B112" s="15" t="s">
        <v>31</v>
      </c>
      <c r="C112" s="15">
        <v>74</v>
      </c>
      <c r="D112" s="15">
        <v>234</v>
      </c>
      <c r="E112" s="15">
        <v>4.6500000000000004</v>
      </c>
      <c r="F112" s="15">
        <v>0.40706096430352062</v>
      </c>
      <c r="I112" s="15">
        <v>35</v>
      </c>
      <c r="J112" s="15">
        <v>0.52416905092588373</v>
      </c>
      <c r="K112" s="15">
        <v>116</v>
      </c>
      <c r="L112" s="15">
        <v>0.17664664195502094</v>
      </c>
      <c r="M112" s="15">
        <v>4.4000000000000004</v>
      </c>
      <c r="N112" s="15">
        <v>-0.126924370140091</v>
      </c>
      <c r="O112" s="15">
        <v>7.3</v>
      </c>
      <c r="P112" s="15">
        <v>-0.13007007337314164</v>
      </c>
      <c r="Q112" s="15">
        <v>0.85088221367119266</v>
      </c>
      <c r="R112" s="15">
        <v>0.17017644273423854</v>
      </c>
      <c r="S112" s="15">
        <v>1</v>
      </c>
      <c r="T112" s="15">
        <v>17</v>
      </c>
      <c r="U112" s="15">
        <v>17</v>
      </c>
      <c r="V112" s="27"/>
      <c r="W112" s="15">
        <v>16</v>
      </c>
      <c r="X112" s="15">
        <v>0</v>
      </c>
      <c r="Y112" s="15">
        <v>1066</v>
      </c>
      <c r="Z112" s="15">
        <v>61</v>
      </c>
      <c r="AA112" s="15">
        <v>1127</v>
      </c>
      <c r="AB112" s="15">
        <v>70.4375</v>
      </c>
      <c r="AC112" s="27"/>
      <c r="AD112" s="15">
        <v>16</v>
      </c>
      <c r="AE112" s="15">
        <v>0</v>
      </c>
      <c r="AF112" s="15">
        <v>1046</v>
      </c>
      <c r="AG112" s="15">
        <v>76</v>
      </c>
      <c r="AH112" s="15">
        <v>1122</v>
      </c>
      <c r="AI112" s="15">
        <v>70.125</v>
      </c>
      <c r="AJ112" s="27"/>
      <c r="AK112" s="15">
        <v>14</v>
      </c>
      <c r="AL112" s="15">
        <v>0</v>
      </c>
      <c r="AM112" s="15">
        <v>875</v>
      </c>
      <c r="AN112" s="15">
        <v>21</v>
      </c>
      <c r="AO112" s="15">
        <v>896</v>
      </c>
      <c r="AP112" s="15">
        <v>64</v>
      </c>
      <c r="AQ112" s="27"/>
      <c r="AR112" s="15">
        <v>16</v>
      </c>
      <c r="AS112" s="15">
        <v>0</v>
      </c>
      <c r="AT112" s="15">
        <v>1077</v>
      </c>
      <c r="AU112" s="15">
        <v>35</v>
      </c>
      <c r="AV112" s="15">
        <v>1112</v>
      </c>
      <c r="AW112" s="15">
        <v>69.5</v>
      </c>
    </row>
    <row r="113" spans="1:49" x14ac:dyDescent="0.25">
      <c r="A113" s="15" t="s">
        <v>52</v>
      </c>
      <c r="B113" s="15" t="s">
        <v>31</v>
      </c>
      <c r="C113" s="15">
        <v>71.5</v>
      </c>
      <c r="D113" s="15">
        <v>248</v>
      </c>
      <c r="E113" s="15">
        <v>4.83</v>
      </c>
      <c r="F113" s="15">
        <v>-0.22025178149257066</v>
      </c>
      <c r="G113" s="15">
        <v>27</v>
      </c>
      <c r="H113" s="15">
        <v>0.98727488297898336</v>
      </c>
      <c r="I113" s="15">
        <v>31</v>
      </c>
      <c r="J113" s="15">
        <v>-0.3743117384537139</v>
      </c>
      <c r="K113" s="15">
        <v>113</v>
      </c>
      <c r="L113" s="15">
        <v>-0.15825486083137441</v>
      </c>
      <c r="M113" s="15">
        <v>4.2699999999999996</v>
      </c>
      <c r="N113" s="15">
        <v>0.39957672081147039</v>
      </c>
      <c r="O113" s="15">
        <v>7.18</v>
      </c>
      <c r="P113" s="15">
        <v>0.16659660082723135</v>
      </c>
      <c r="Q113" s="15">
        <v>0.80062982384002612</v>
      </c>
      <c r="R113" s="15">
        <v>0.1334383039733377</v>
      </c>
      <c r="S113" s="15">
        <v>3</v>
      </c>
      <c r="T113" s="15">
        <v>77</v>
      </c>
      <c r="U113" s="15">
        <v>75</v>
      </c>
      <c r="V113" s="27"/>
      <c r="W113" s="15">
        <v>14</v>
      </c>
      <c r="X113" s="15">
        <v>0</v>
      </c>
      <c r="Y113" s="15">
        <v>445</v>
      </c>
      <c r="Z113" s="15">
        <v>114</v>
      </c>
      <c r="AA113" s="15">
        <v>559</v>
      </c>
      <c r="AB113" s="15">
        <v>39.928571428571431</v>
      </c>
      <c r="AC113" s="27"/>
      <c r="AH113" s="15">
        <v>0</v>
      </c>
      <c r="AI113" s="15" t="s">
        <v>815</v>
      </c>
      <c r="AJ113" s="27"/>
      <c r="AO113" s="15">
        <v>0</v>
      </c>
      <c r="AP113" s="15" t="s">
        <v>815</v>
      </c>
      <c r="AQ113" s="27"/>
      <c r="AV113" s="15">
        <v>0</v>
      </c>
      <c r="AW113" s="15" t="s">
        <v>815</v>
      </c>
    </row>
    <row r="114" spans="1:49" x14ac:dyDescent="0.25">
      <c r="A114" s="15" t="s">
        <v>245</v>
      </c>
      <c r="B114" s="15" t="s">
        <v>31</v>
      </c>
      <c r="C114" s="15">
        <v>75.13</v>
      </c>
      <c r="D114" s="15">
        <v>240</v>
      </c>
      <c r="E114" s="15">
        <v>4.74</v>
      </c>
      <c r="F114" s="15">
        <v>9.3404591405474982E-2</v>
      </c>
      <c r="I114" s="15">
        <v>33.5</v>
      </c>
      <c r="J114" s="15">
        <v>0.18723875490853459</v>
      </c>
      <c r="K114" s="15">
        <v>114</v>
      </c>
      <c r="L114" s="15">
        <v>-4.6621026569242628E-2</v>
      </c>
      <c r="Q114" s="15">
        <v>0.23402231974476692</v>
      </c>
      <c r="R114" s="15">
        <v>7.8007439914922302E-2</v>
      </c>
      <c r="V114" s="27"/>
      <c r="W114" s="15">
        <v>16</v>
      </c>
      <c r="X114" s="15">
        <v>0</v>
      </c>
      <c r="Y114" s="15">
        <v>434</v>
      </c>
      <c r="Z114" s="15">
        <v>281</v>
      </c>
      <c r="AA114" s="15">
        <v>715</v>
      </c>
      <c r="AB114" s="15">
        <v>44.6875</v>
      </c>
      <c r="AC114" s="27"/>
      <c r="AD114" s="15">
        <v>15</v>
      </c>
      <c r="AE114" s="15">
        <v>0</v>
      </c>
      <c r="AF114" s="15">
        <v>743</v>
      </c>
      <c r="AG114" s="15">
        <v>128</v>
      </c>
      <c r="AH114" s="15">
        <v>871</v>
      </c>
      <c r="AI114" s="15">
        <v>58.06666666666667</v>
      </c>
      <c r="AJ114" s="27"/>
      <c r="AK114" s="15">
        <v>16</v>
      </c>
      <c r="AL114" s="15">
        <v>0</v>
      </c>
      <c r="AM114" s="15">
        <v>112</v>
      </c>
      <c r="AN114" s="15">
        <v>323</v>
      </c>
      <c r="AO114" s="15">
        <v>435</v>
      </c>
      <c r="AP114" s="15">
        <v>27.1875</v>
      </c>
      <c r="AQ114" s="27"/>
      <c r="AR114" s="15">
        <v>16</v>
      </c>
      <c r="AS114" s="15">
        <v>0</v>
      </c>
      <c r="AT114" s="15">
        <v>623</v>
      </c>
      <c r="AU114" s="15">
        <v>233</v>
      </c>
      <c r="AV114" s="15">
        <v>856</v>
      </c>
      <c r="AW114" s="15">
        <v>53.5</v>
      </c>
    </row>
    <row r="115" spans="1:49" x14ac:dyDescent="0.25">
      <c r="A115" s="15" t="s">
        <v>314</v>
      </c>
      <c r="B115" s="15" t="s">
        <v>31</v>
      </c>
      <c r="C115" s="15">
        <v>72.88</v>
      </c>
      <c r="D115" s="15">
        <v>241</v>
      </c>
      <c r="E115" s="15">
        <v>4.8</v>
      </c>
      <c r="F115" s="15">
        <v>-0.11569965719322109</v>
      </c>
      <c r="G115" s="15">
        <v>18</v>
      </c>
      <c r="H115" s="15">
        <v>-0.33448657237539359</v>
      </c>
      <c r="I115" s="15">
        <v>34.5</v>
      </c>
      <c r="J115" s="15">
        <v>0.411858952253434</v>
      </c>
      <c r="K115" s="15">
        <v>116</v>
      </c>
      <c r="L115" s="15">
        <v>0.17664664195502094</v>
      </c>
      <c r="M115" s="15">
        <v>4.3600000000000003</v>
      </c>
      <c r="N115" s="15">
        <v>3.5075965537311661E-2</v>
      </c>
      <c r="O115" s="15">
        <v>6.94</v>
      </c>
      <c r="P115" s="15">
        <v>0.75992994922797508</v>
      </c>
      <c r="Q115" s="15">
        <v>0.933325279405127</v>
      </c>
      <c r="R115" s="15">
        <v>0.15555421323418783</v>
      </c>
      <c r="V115" s="27"/>
      <c r="AA115" s="15">
        <v>0</v>
      </c>
      <c r="AB115" s="15" t="s">
        <v>815</v>
      </c>
      <c r="AC115" s="27"/>
      <c r="AD115" s="15">
        <v>6</v>
      </c>
      <c r="AE115" s="15">
        <v>0</v>
      </c>
      <c r="AF115" s="15">
        <v>1</v>
      </c>
      <c r="AG115" s="15">
        <v>117</v>
      </c>
      <c r="AH115" s="15">
        <v>118</v>
      </c>
      <c r="AI115" s="15">
        <v>19.666666666666668</v>
      </c>
      <c r="AJ115" s="27"/>
      <c r="AO115" s="15">
        <v>0</v>
      </c>
      <c r="AP115" s="15" t="s">
        <v>815</v>
      </c>
      <c r="AQ115" s="27"/>
      <c r="AV115" s="15">
        <v>0</v>
      </c>
      <c r="AW115" s="15" t="s">
        <v>815</v>
      </c>
    </row>
    <row r="116" spans="1:49" x14ac:dyDescent="0.25">
      <c r="A116" s="15" t="s">
        <v>185</v>
      </c>
      <c r="B116" s="15" t="s">
        <v>31</v>
      </c>
      <c r="C116" s="15">
        <v>71.25</v>
      </c>
      <c r="D116" s="15">
        <v>234</v>
      </c>
      <c r="E116" s="15">
        <v>4.91</v>
      </c>
      <c r="F116" s="15">
        <v>-0.49905744629083415</v>
      </c>
      <c r="G116" s="15">
        <v>28</v>
      </c>
      <c r="H116" s="15">
        <v>1.1341372669072474</v>
      </c>
      <c r="I116" s="15">
        <v>33</v>
      </c>
      <c r="J116" s="15">
        <v>7.4928656236084898E-2</v>
      </c>
      <c r="K116" s="15">
        <v>115</v>
      </c>
      <c r="L116" s="15">
        <v>6.5012807692889168E-2</v>
      </c>
      <c r="Q116" s="15">
        <v>0.77502128454538732</v>
      </c>
      <c r="R116" s="15">
        <v>0.19375532113634683</v>
      </c>
      <c r="S116" s="15">
        <v>5</v>
      </c>
      <c r="T116" s="15">
        <v>154</v>
      </c>
      <c r="U116" s="15">
        <v>144</v>
      </c>
      <c r="V116" s="27"/>
      <c r="W116" s="15">
        <v>6</v>
      </c>
      <c r="X116" s="15">
        <v>0</v>
      </c>
      <c r="Y116" s="15">
        <v>10</v>
      </c>
      <c r="Z116" s="15">
        <v>76</v>
      </c>
      <c r="AA116" s="15">
        <v>86</v>
      </c>
      <c r="AB116" s="15">
        <v>14.333333333333334</v>
      </c>
      <c r="AC116" s="27"/>
      <c r="AD116" s="15">
        <v>15</v>
      </c>
      <c r="AE116" s="15">
        <v>0</v>
      </c>
      <c r="AF116" s="15">
        <v>1</v>
      </c>
      <c r="AG116" s="15">
        <v>262</v>
      </c>
      <c r="AH116" s="15">
        <v>263</v>
      </c>
      <c r="AI116" s="15">
        <v>17.533333333333335</v>
      </c>
      <c r="AJ116" s="27"/>
      <c r="AO116" s="15">
        <v>0</v>
      </c>
      <c r="AP116" s="15" t="s">
        <v>815</v>
      </c>
      <c r="AQ116" s="27"/>
      <c r="AR116" s="15">
        <v>16</v>
      </c>
      <c r="AS116" s="15">
        <v>0</v>
      </c>
      <c r="AT116" s="15">
        <v>181</v>
      </c>
      <c r="AU116" s="15">
        <v>278</v>
      </c>
      <c r="AV116" s="15">
        <v>459</v>
      </c>
      <c r="AW116" s="15">
        <v>28.6875</v>
      </c>
    </row>
    <row r="117" spans="1:49" x14ac:dyDescent="0.25">
      <c r="A117" s="15" t="s">
        <v>29</v>
      </c>
      <c r="B117" s="15" t="s">
        <v>31</v>
      </c>
      <c r="C117" s="15">
        <v>73.38</v>
      </c>
      <c r="D117" s="15">
        <v>237</v>
      </c>
      <c r="E117" s="15">
        <v>4.6399999999999997</v>
      </c>
      <c r="F117" s="15">
        <v>0.44191167240330587</v>
      </c>
      <c r="G117" s="15">
        <v>22</v>
      </c>
      <c r="H117" s="15">
        <v>0.25296296333766283</v>
      </c>
      <c r="I117" s="15">
        <v>35</v>
      </c>
      <c r="J117" s="15">
        <v>0.52416905092588373</v>
      </c>
      <c r="K117" s="15">
        <v>123</v>
      </c>
      <c r="L117" s="15">
        <v>0.95808348178994351</v>
      </c>
      <c r="M117" s="15">
        <v>4.3499999999999996</v>
      </c>
      <c r="N117" s="15">
        <v>7.5576049456665031E-2</v>
      </c>
      <c r="O117" s="15">
        <v>7.24</v>
      </c>
      <c r="P117" s="15">
        <v>1.8263263727043746E-2</v>
      </c>
      <c r="Q117" s="15">
        <v>2.2709664816405044</v>
      </c>
      <c r="R117" s="15">
        <v>0.37849441360675073</v>
      </c>
      <c r="S117" s="15">
        <v>5</v>
      </c>
      <c r="T117" s="15">
        <v>156</v>
      </c>
      <c r="U117" s="15">
        <v>146</v>
      </c>
      <c r="V117" s="27"/>
      <c r="W117" s="15">
        <v>16</v>
      </c>
      <c r="X117" s="15">
        <v>0</v>
      </c>
      <c r="Y117" s="15">
        <v>48</v>
      </c>
      <c r="Z117" s="15">
        <v>366</v>
      </c>
      <c r="AA117" s="15">
        <v>414</v>
      </c>
      <c r="AB117" s="15">
        <v>25.875</v>
      </c>
      <c r="AC117" s="27"/>
      <c r="AD117" s="15">
        <v>16</v>
      </c>
      <c r="AE117" s="15">
        <v>0</v>
      </c>
      <c r="AF117" s="15">
        <v>0</v>
      </c>
      <c r="AG117" s="15">
        <v>309</v>
      </c>
      <c r="AH117" s="15">
        <v>309</v>
      </c>
      <c r="AI117" s="15">
        <v>19.3125</v>
      </c>
      <c r="AJ117" s="27"/>
      <c r="AO117" s="15">
        <v>0</v>
      </c>
      <c r="AP117" s="15" t="s">
        <v>815</v>
      </c>
      <c r="AQ117" s="27"/>
      <c r="AV117" s="15">
        <v>0</v>
      </c>
      <c r="AW117" s="15" t="s">
        <v>815</v>
      </c>
    </row>
    <row r="118" spans="1:49" x14ac:dyDescent="0.25">
      <c r="A118" s="15" t="s">
        <v>82</v>
      </c>
      <c r="B118" s="15" t="s">
        <v>31</v>
      </c>
      <c r="C118" s="15">
        <v>75.5</v>
      </c>
      <c r="D118" s="15">
        <v>249</v>
      </c>
      <c r="E118" s="15">
        <v>4.78</v>
      </c>
      <c r="F118" s="15">
        <v>-4.5998240993656764E-2</v>
      </c>
      <c r="G118" s="15">
        <v>30</v>
      </c>
      <c r="H118" s="15">
        <v>1.4278620347637756</v>
      </c>
      <c r="I118" s="15">
        <v>31</v>
      </c>
      <c r="J118" s="15">
        <v>-0.3743117384537139</v>
      </c>
      <c r="K118" s="15">
        <v>111</v>
      </c>
      <c r="L118" s="15">
        <v>-0.38152252935563802</v>
      </c>
      <c r="M118" s="15">
        <v>4.3</v>
      </c>
      <c r="N118" s="15">
        <v>0.27807646905341749</v>
      </c>
      <c r="O118" s="15">
        <v>7.22</v>
      </c>
      <c r="P118" s="15">
        <v>6.7707709427107007E-2</v>
      </c>
      <c r="Q118" s="15">
        <v>0.97181370444129134</v>
      </c>
      <c r="R118" s="15">
        <v>0.16196895074021522</v>
      </c>
      <c r="V118" s="27"/>
      <c r="W118" s="15">
        <v>1</v>
      </c>
      <c r="X118" s="15">
        <v>0</v>
      </c>
      <c r="Y118" s="15">
        <v>0</v>
      </c>
      <c r="Z118" s="15">
        <v>17</v>
      </c>
      <c r="AA118" s="15">
        <v>17</v>
      </c>
      <c r="AB118" s="15">
        <v>17</v>
      </c>
      <c r="AC118" s="27"/>
      <c r="AD118" s="15">
        <v>13</v>
      </c>
      <c r="AE118" s="15">
        <v>0</v>
      </c>
      <c r="AF118" s="15">
        <v>114</v>
      </c>
      <c r="AG118" s="15">
        <v>270</v>
      </c>
      <c r="AH118" s="15">
        <v>384</v>
      </c>
      <c r="AI118" s="15">
        <v>29.53846153846154</v>
      </c>
      <c r="AJ118" s="27"/>
      <c r="AK118" s="15">
        <v>16</v>
      </c>
      <c r="AL118" s="15">
        <v>0</v>
      </c>
      <c r="AM118" s="15">
        <v>241</v>
      </c>
      <c r="AN118" s="15">
        <v>259</v>
      </c>
      <c r="AO118" s="15">
        <v>500</v>
      </c>
      <c r="AP118" s="15">
        <v>31.25</v>
      </c>
      <c r="AQ118" s="27"/>
      <c r="AV118" s="15">
        <v>0</v>
      </c>
      <c r="AW118" s="15" t="s">
        <v>815</v>
      </c>
    </row>
    <row r="119" spans="1:49" x14ac:dyDescent="0.25">
      <c r="A119" s="15" t="s">
        <v>78</v>
      </c>
      <c r="B119" s="15" t="s">
        <v>31</v>
      </c>
      <c r="C119" s="15">
        <v>73.25</v>
      </c>
      <c r="D119" s="15">
        <v>251</v>
      </c>
      <c r="E119" s="15">
        <v>4.8600000000000003</v>
      </c>
      <c r="F119" s="15">
        <v>-0.32480390579192026</v>
      </c>
      <c r="G119" s="15">
        <v>23</v>
      </c>
      <c r="H119" s="15">
        <v>0.39982534726592694</v>
      </c>
      <c r="I119" s="15">
        <v>33</v>
      </c>
      <c r="J119" s="15">
        <v>7.4928656236084898E-2</v>
      </c>
      <c r="K119" s="15">
        <v>115</v>
      </c>
      <c r="L119" s="15">
        <v>6.5012807692889168E-2</v>
      </c>
      <c r="M119" s="15">
        <v>4.26</v>
      </c>
      <c r="N119" s="15">
        <v>0.44007680473082011</v>
      </c>
      <c r="O119" s="15">
        <v>6.98</v>
      </c>
      <c r="P119" s="15">
        <v>0.66104105782785083</v>
      </c>
      <c r="Q119" s="15">
        <v>1.3160807679616517</v>
      </c>
      <c r="R119" s="15">
        <v>0.21934679466027529</v>
      </c>
      <c r="S119" s="15">
        <v>3</v>
      </c>
      <c r="T119" s="15">
        <v>73</v>
      </c>
      <c r="U119" s="15">
        <v>71</v>
      </c>
      <c r="V119" s="27"/>
      <c r="W119" s="15">
        <v>16</v>
      </c>
      <c r="X119" s="15">
        <v>0</v>
      </c>
      <c r="Y119" s="15">
        <v>1019</v>
      </c>
      <c r="Z119" s="15">
        <v>194</v>
      </c>
      <c r="AA119" s="15">
        <v>1213</v>
      </c>
      <c r="AB119" s="15">
        <v>75.8125</v>
      </c>
      <c r="AC119" s="27"/>
      <c r="AD119" s="15">
        <v>16</v>
      </c>
      <c r="AE119" s="15">
        <v>0</v>
      </c>
      <c r="AF119" s="15">
        <v>1068</v>
      </c>
      <c r="AG119" s="15">
        <v>157</v>
      </c>
      <c r="AH119" s="15">
        <v>1225</v>
      </c>
      <c r="AI119" s="15">
        <v>76.5625</v>
      </c>
      <c r="AJ119" s="27"/>
      <c r="AK119" s="15">
        <v>16</v>
      </c>
      <c r="AL119" s="15">
        <v>0</v>
      </c>
      <c r="AM119" s="15">
        <v>1065</v>
      </c>
      <c r="AN119" s="15">
        <v>135</v>
      </c>
      <c r="AO119" s="15">
        <v>1200</v>
      </c>
      <c r="AP119" s="15">
        <v>75</v>
      </c>
      <c r="AQ119" s="27"/>
      <c r="AR119" s="15">
        <v>16</v>
      </c>
      <c r="AS119" s="15">
        <v>0</v>
      </c>
      <c r="AT119" s="15">
        <v>1098</v>
      </c>
      <c r="AU119" s="15">
        <v>81</v>
      </c>
      <c r="AV119" s="15">
        <v>1179</v>
      </c>
      <c r="AW119" s="15">
        <v>73.6875</v>
      </c>
    </row>
    <row r="120" spans="1:49" x14ac:dyDescent="0.25">
      <c r="A120" s="15" t="s">
        <v>375</v>
      </c>
      <c r="B120" s="15" t="s">
        <v>31</v>
      </c>
      <c r="C120" s="15">
        <v>74.25</v>
      </c>
      <c r="D120" s="15">
        <v>246</v>
      </c>
      <c r="G120" s="15">
        <v>18</v>
      </c>
      <c r="H120" s="15">
        <v>-0.33448657237539359</v>
      </c>
      <c r="I120" s="15">
        <v>36.5</v>
      </c>
      <c r="J120" s="15">
        <v>0.86109934694323276</v>
      </c>
      <c r="K120" s="15">
        <v>108</v>
      </c>
      <c r="L120" s="15">
        <v>-0.71642403214203332</v>
      </c>
      <c r="Q120" s="15">
        <v>-0.18981125757419415</v>
      </c>
      <c r="R120" s="15">
        <v>-6.3270419191398045E-2</v>
      </c>
      <c r="S120" s="15">
        <v>7</v>
      </c>
      <c r="T120" s="15">
        <v>253</v>
      </c>
      <c r="U120" s="15">
        <v>202</v>
      </c>
      <c r="V120" s="27"/>
      <c r="AA120" s="15">
        <v>0</v>
      </c>
      <c r="AB120" s="15" t="s">
        <v>815</v>
      </c>
      <c r="AC120" s="27"/>
      <c r="AH120" s="15">
        <v>0</v>
      </c>
      <c r="AI120" s="15" t="s">
        <v>815</v>
      </c>
      <c r="AJ120" s="27"/>
      <c r="AO120" s="15">
        <v>0</v>
      </c>
      <c r="AP120" s="15" t="s">
        <v>815</v>
      </c>
      <c r="AQ120" s="27"/>
      <c r="AV120" s="15">
        <v>0</v>
      </c>
      <c r="AW120" s="15" t="s">
        <v>815</v>
      </c>
    </row>
    <row r="121" spans="1:49" x14ac:dyDescent="0.25">
      <c r="A121" s="15" t="s">
        <v>206</v>
      </c>
      <c r="B121" s="15" t="s">
        <v>208</v>
      </c>
      <c r="C121" s="15">
        <v>75</v>
      </c>
      <c r="D121" s="15">
        <v>258</v>
      </c>
      <c r="E121" s="15">
        <v>4.91</v>
      </c>
      <c r="F121" s="15">
        <v>-0.49905744629083415</v>
      </c>
      <c r="I121" s="15">
        <v>29</v>
      </c>
      <c r="J121" s="15">
        <v>-0.82355213314351261</v>
      </c>
      <c r="Q121" s="15">
        <v>-1.3226095794343466</v>
      </c>
      <c r="R121" s="15">
        <v>-0.66130478971717332</v>
      </c>
      <c r="V121" s="27"/>
      <c r="AA121" s="15">
        <v>0</v>
      </c>
      <c r="AB121" s="15" t="s">
        <v>815</v>
      </c>
      <c r="AC121" s="27"/>
      <c r="AH121" s="15">
        <v>0</v>
      </c>
      <c r="AI121" s="15" t="s">
        <v>815</v>
      </c>
      <c r="AJ121" s="27"/>
      <c r="AO121" s="15">
        <v>0</v>
      </c>
      <c r="AP121" s="15" t="s">
        <v>815</v>
      </c>
      <c r="AQ121" s="27"/>
      <c r="AV121" s="15">
        <v>0</v>
      </c>
      <c r="AW121" s="15" t="s">
        <v>815</v>
      </c>
    </row>
    <row r="122" spans="1:49" x14ac:dyDescent="0.25">
      <c r="A122" s="15" t="s">
        <v>273</v>
      </c>
      <c r="B122" s="15" t="s">
        <v>49</v>
      </c>
      <c r="C122" s="15">
        <v>77.63</v>
      </c>
      <c r="D122" s="15">
        <v>311</v>
      </c>
      <c r="E122" s="15">
        <v>5.35</v>
      </c>
      <c r="F122" s="15">
        <v>-2.0324886026812803</v>
      </c>
      <c r="G122" s="15">
        <v>30</v>
      </c>
      <c r="H122" s="15">
        <v>1.4278620347637756</v>
      </c>
      <c r="I122" s="15">
        <v>26.5</v>
      </c>
      <c r="J122" s="15">
        <v>-1.3851026265057611</v>
      </c>
      <c r="K122" s="15">
        <v>99</v>
      </c>
      <c r="L122" s="15">
        <v>-1.7211285405012196</v>
      </c>
      <c r="Q122" s="15">
        <v>-3.7108577349244856</v>
      </c>
      <c r="R122" s="15">
        <v>-0.92771443373112139</v>
      </c>
      <c r="S122" s="15">
        <v>3</v>
      </c>
      <c r="T122" s="15">
        <v>93</v>
      </c>
      <c r="U122" s="15">
        <v>89</v>
      </c>
      <c r="V122" s="27"/>
      <c r="W122" s="15">
        <v>15</v>
      </c>
      <c r="X122" s="15">
        <v>901</v>
      </c>
      <c r="Y122" s="15">
        <v>0</v>
      </c>
      <c r="Z122" s="15">
        <v>45</v>
      </c>
      <c r="AA122" s="15">
        <v>946</v>
      </c>
      <c r="AB122" s="15">
        <v>63.06666666666667</v>
      </c>
      <c r="AC122" s="27"/>
      <c r="AD122" s="15">
        <v>3</v>
      </c>
      <c r="AE122" s="15">
        <v>197</v>
      </c>
      <c r="AF122" s="15">
        <v>0</v>
      </c>
      <c r="AG122" s="15">
        <v>8</v>
      </c>
      <c r="AH122" s="15">
        <v>205</v>
      </c>
      <c r="AI122" s="15">
        <v>68.333333333333329</v>
      </c>
      <c r="AJ122" s="27"/>
      <c r="AK122" s="15">
        <v>14</v>
      </c>
      <c r="AL122" s="15">
        <v>909</v>
      </c>
      <c r="AM122" s="15">
        <v>0</v>
      </c>
      <c r="AN122" s="15">
        <v>8</v>
      </c>
      <c r="AO122" s="15">
        <v>917</v>
      </c>
      <c r="AP122" s="15">
        <v>65.5</v>
      </c>
      <c r="AQ122" s="27"/>
      <c r="AR122" s="15">
        <v>13</v>
      </c>
      <c r="AS122" s="15">
        <v>925</v>
      </c>
      <c r="AT122" s="15">
        <v>0</v>
      </c>
      <c r="AU122" s="15">
        <v>61</v>
      </c>
      <c r="AV122" s="15">
        <v>986</v>
      </c>
      <c r="AW122" s="15">
        <v>75.84615384615384</v>
      </c>
    </row>
    <row r="123" spans="1:49" x14ac:dyDescent="0.25">
      <c r="A123" s="15" t="s">
        <v>395</v>
      </c>
      <c r="B123" s="15" t="s">
        <v>49</v>
      </c>
      <c r="C123" s="15">
        <v>75.25</v>
      </c>
      <c r="D123" s="15">
        <v>317</v>
      </c>
      <c r="E123" s="15">
        <v>5.09</v>
      </c>
      <c r="F123" s="15">
        <v>-1.1263701920869253</v>
      </c>
      <c r="G123" s="15">
        <v>35</v>
      </c>
      <c r="H123" s="15">
        <v>2.162173954405096</v>
      </c>
      <c r="I123" s="15">
        <v>29</v>
      </c>
      <c r="J123" s="15">
        <v>-0.82355213314351261</v>
      </c>
      <c r="K123" s="15">
        <v>98</v>
      </c>
      <c r="L123" s="15">
        <v>-1.8327623747633512</v>
      </c>
      <c r="M123" s="15">
        <v>4.83</v>
      </c>
      <c r="N123" s="15">
        <v>-1.8684279786721671</v>
      </c>
      <c r="O123" s="15">
        <v>8.1300000000000008</v>
      </c>
      <c r="P123" s="15">
        <v>-2.1820145699257218</v>
      </c>
      <c r="Q123" s="15">
        <v>-5.6709532941865817</v>
      </c>
      <c r="R123" s="15">
        <v>-0.94515888236443024</v>
      </c>
      <c r="S123" s="15">
        <v>3</v>
      </c>
      <c r="T123" s="15">
        <v>100</v>
      </c>
      <c r="U123" s="15">
        <v>96</v>
      </c>
      <c r="V123" s="27"/>
      <c r="AA123" s="15">
        <v>0</v>
      </c>
      <c r="AB123" s="15" t="s">
        <v>815</v>
      </c>
      <c r="AC123" s="27"/>
      <c r="AH123" s="15">
        <v>0</v>
      </c>
      <c r="AI123" s="15" t="s">
        <v>815</v>
      </c>
      <c r="AJ123" s="27"/>
      <c r="AO123" s="15">
        <v>0</v>
      </c>
      <c r="AP123" s="15" t="s">
        <v>815</v>
      </c>
      <c r="AQ123" s="27"/>
      <c r="AV123" s="15">
        <v>0</v>
      </c>
      <c r="AW123" s="15" t="s">
        <v>815</v>
      </c>
    </row>
    <row r="124" spans="1:49" x14ac:dyDescent="0.25">
      <c r="A124" s="15" t="s">
        <v>422</v>
      </c>
      <c r="B124" s="15" t="s">
        <v>49</v>
      </c>
      <c r="C124" s="15">
        <v>74.63</v>
      </c>
      <c r="D124" s="15">
        <v>310</v>
      </c>
      <c r="E124" s="15">
        <v>5.5</v>
      </c>
      <c r="F124" s="15">
        <v>-2.5552492241780249</v>
      </c>
      <c r="G124" s="15">
        <v>29</v>
      </c>
      <c r="H124" s="15">
        <v>1.2809996508355115</v>
      </c>
      <c r="Q124" s="15">
        <v>-1.2742495733425134</v>
      </c>
      <c r="R124" s="15">
        <v>-0.63712478667125672</v>
      </c>
      <c r="S124" s="15">
        <v>3</v>
      </c>
      <c r="T124" s="15">
        <v>89</v>
      </c>
      <c r="U124" s="15">
        <v>85</v>
      </c>
      <c r="V124" s="27"/>
      <c r="W124" s="15">
        <v>12</v>
      </c>
      <c r="X124" s="15">
        <v>485</v>
      </c>
      <c r="Y124" s="15">
        <v>0</v>
      </c>
      <c r="Z124" s="15">
        <v>45</v>
      </c>
      <c r="AA124" s="15">
        <v>530</v>
      </c>
      <c r="AB124" s="15">
        <v>44.166666666666664</v>
      </c>
      <c r="AC124" s="27"/>
      <c r="AD124" s="15">
        <v>5</v>
      </c>
      <c r="AE124" s="15">
        <v>180</v>
      </c>
      <c r="AF124" s="15">
        <v>0</v>
      </c>
      <c r="AG124" s="15">
        <v>0</v>
      </c>
      <c r="AH124" s="15">
        <v>180</v>
      </c>
      <c r="AI124" s="15">
        <v>36</v>
      </c>
      <c r="AJ124" s="27"/>
      <c r="AO124" s="15">
        <v>0</v>
      </c>
      <c r="AP124" s="15" t="s">
        <v>815</v>
      </c>
      <c r="AQ124" s="27"/>
      <c r="AV124" s="15">
        <v>0</v>
      </c>
      <c r="AW124" s="15" t="s">
        <v>815</v>
      </c>
    </row>
    <row r="125" spans="1:49" x14ac:dyDescent="0.25">
      <c r="A125" s="15" t="s">
        <v>50</v>
      </c>
      <c r="B125" s="15" t="s">
        <v>49</v>
      </c>
      <c r="C125" s="15">
        <v>76.13</v>
      </c>
      <c r="D125" s="15">
        <v>298</v>
      </c>
      <c r="E125" s="15">
        <v>5.3</v>
      </c>
      <c r="F125" s="15">
        <v>-1.8582350621823662</v>
      </c>
      <c r="G125" s="15">
        <v>21</v>
      </c>
      <c r="H125" s="15">
        <v>0.10610057940939874</v>
      </c>
      <c r="I125" s="15">
        <v>25</v>
      </c>
      <c r="J125" s="15">
        <v>-1.7220329225231101</v>
      </c>
      <c r="K125" s="15">
        <v>101</v>
      </c>
      <c r="L125" s="15">
        <v>-1.4978608719769559</v>
      </c>
      <c r="M125" s="15">
        <v>4.6100000000000003</v>
      </c>
      <c r="N125" s="15">
        <v>-0.97742613244645415</v>
      </c>
      <c r="O125" s="15">
        <v>7.44</v>
      </c>
      <c r="P125" s="15">
        <v>-0.47618119327357789</v>
      </c>
      <c r="Q125" s="15">
        <v>-6.4256356029930659</v>
      </c>
      <c r="R125" s="15">
        <v>-1.0709392671655109</v>
      </c>
      <c r="V125" s="27"/>
      <c r="AA125" s="15">
        <v>0</v>
      </c>
      <c r="AB125" s="15" t="s">
        <v>815</v>
      </c>
      <c r="AC125" s="27"/>
      <c r="AH125" s="15">
        <v>0</v>
      </c>
      <c r="AI125" s="15" t="s">
        <v>815</v>
      </c>
      <c r="AJ125" s="27"/>
      <c r="AO125" s="15">
        <v>0</v>
      </c>
      <c r="AP125" s="15" t="s">
        <v>815</v>
      </c>
      <c r="AQ125" s="27"/>
      <c r="AV125" s="15">
        <v>0</v>
      </c>
      <c r="AW125" s="15" t="s">
        <v>815</v>
      </c>
    </row>
    <row r="126" spans="1:49" x14ac:dyDescent="0.25">
      <c r="A126" s="15" t="s">
        <v>354</v>
      </c>
      <c r="B126" s="15" t="s">
        <v>49</v>
      </c>
      <c r="C126" s="15">
        <v>76.75</v>
      </c>
      <c r="D126" s="15">
        <v>329</v>
      </c>
      <c r="E126" s="15">
        <v>5.36</v>
      </c>
      <c r="F126" s="15">
        <v>-2.0673393107810654</v>
      </c>
      <c r="G126" s="15">
        <v>25</v>
      </c>
      <c r="H126" s="15">
        <v>0.69355011512245512</v>
      </c>
      <c r="I126" s="15">
        <v>25.5</v>
      </c>
      <c r="J126" s="15">
        <v>-1.6097228238506605</v>
      </c>
      <c r="K126" s="15">
        <v>90</v>
      </c>
      <c r="L126" s="15">
        <v>-2.7258330488604057</v>
      </c>
      <c r="M126" s="15">
        <v>4.83</v>
      </c>
      <c r="N126" s="15">
        <v>-1.8684279786721671</v>
      </c>
      <c r="O126" s="15">
        <v>7.7</v>
      </c>
      <c r="P126" s="15">
        <v>-1.118958987374385</v>
      </c>
      <c r="Q126" s="15">
        <v>-8.6967320344162289</v>
      </c>
      <c r="R126" s="15">
        <v>-1.4494553390693714</v>
      </c>
      <c r="S126" s="15">
        <v>5</v>
      </c>
      <c r="T126" s="15">
        <v>153</v>
      </c>
      <c r="U126" s="15">
        <v>143</v>
      </c>
      <c r="V126" s="27"/>
      <c r="W126" s="15">
        <v>12</v>
      </c>
      <c r="X126" s="15">
        <v>312</v>
      </c>
      <c r="Y126" s="15">
        <v>0</v>
      </c>
      <c r="Z126" s="15">
        <v>51</v>
      </c>
      <c r="AA126" s="15">
        <v>363</v>
      </c>
      <c r="AB126" s="15">
        <v>30.25</v>
      </c>
      <c r="AC126" s="27"/>
      <c r="AH126" s="15">
        <v>0</v>
      </c>
      <c r="AI126" s="15" t="s">
        <v>815</v>
      </c>
      <c r="AJ126" s="27"/>
      <c r="AO126" s="15">
        <v>0</v>
      </c>
      <c r="AP126" s="15" t="s">
        <v>815</v>
      </c>
      <c r="AQ126" s="27"/>
      <c r="AV126" s="15">
        <v>0</v>
      </c>
      <c r="AW126" s="15" t="s">
        <v>815</v>
      </c>
    </row>
    <row r="127" spans="1:49" x14ac:dyDescent="0.25">
      <c r="A127" s="15" t="s">
        <v>134</v>
      </c>
      <c r="B127" s="15" t="s">
        <v>49</v>
      </c>
      <c r="C127" s="15">
        <v>75.63</v>
      </c>
      <c r="D127" s="15">
        <v>313</v>
      </c>
      <c r="E127" s="15">
        <v>5.42</v>
      </c>
      <c r="F127" s="15">
        <v>-2.2764435593797616</v>
      </c>
      <c r="G127" s="15">
        <v>23</v>
      </c>
      <c r="H127" s="15">
        <v>0.39982534726592694</v>
      </c>
      <c r="I127" s="15">
        <v>24</v>
      </c>
      <c r="J127" s="15">
        <v>-1.9466531198680097</v>
      </c>
      <c r="K127" s="15">
        <v>100</v>
      </c>
      <c r="L127" s="15">
        <v>-1.6094947062390876</v>
      </c>
      <c r="M127" s="15">
        <v>4.8899999999999997</v>
      </c>
      <c r="N127" s="15">
        <v>-2.1114284821882694</v>
      </c>
      <c r="O127" s="15">
        <v>8.14</v>
      </c>
      <c r="P127" s="15">
        <v>-2.2067367927757524</v>
      </c>
      <c r="Q127" s="15">
        <v>-9.7509313131849531</v>
      </c>
      <c r="R127" s="15">
        <v>-1.6251552188641589</v>
      </c>
      <c r="S127" s="15">
        <v>4</v>
      </c>
      <c r="T127" s="15">
        <v>137</v>
      </c>
      <c r="U127" s="15">
        <v>129</v>
      </c>
      <c r="V127" s="27"/>
      <c r="AA127" s="15">
        <v>0</v>
      </c>
      <c r="AB127" s="15" t="s">
        <v>815</v>
      </c>
      <c r="AC127" s="27"/>
      <c r="AD127" s="15">
        <v>4</v>
      </c>
      <c r="AE127" s="15">
        <v>4</v>
      </c>
      <c r="AF127" s="15">
        <v>0</v>
      </c>
      <c r="AG127" s="15">
        <v>11</v>
      </c>
      <c r="AH127" s="15">
        <v>15</v>
      </c>
      <c r="AI127" s="15">
        <v>3.75</v>
      </c>
      <c r="AJ127" s="27"/>
      <c r="AK127" s="15">
        <v>13</v>
      </c>
      <c r="AL127" s="15">
        <v>144</v>
      </c>
      <c r="AM127" s="15">
        <v>0</v>
      </c>
      <c r="AN127" s="15">
        <v>50</v>
      </c>
      <c r="AO127" s="15">
        <v>194</v>
      </c>
      <c r="AP127" s="15">
        <v>14.923076923076923</v>
      </c>
      <c r="AQ127" s="27"/>
      <c r="AR127" s="15">
        <v>14</v>
      </c>
      <c r="AS127" s="15">
        <v>249</v>
      </c>
      <c r="AT127" s="15">
        <v>0</v>
      </c>
      <c r="AU127" s="15">
        <v>61</v>
      </c>
      <c r="AV127" s="15">
        <v>310</v>
      </c>
      <c r="AW127" s="15">
        <v>22.142857142857142</v>
      </c>
    </row>
    <row r="128" spans="1:49" x14ac:dyDescent="0.25">
      <c r="A128" s="15" t="s">
        <v>439</v>
      </c>
      <c r="B128" s="15" t="s">
        <v>49</v>
      </c>
      <c r="C128" s="15">
        <v>78</v>
      </c>
      <c r="D128" s="15">
        <v>315</v>
      </c>
      <c r="E128" s="15">
        <v>5.48</v>
      </c>
      <c r="F128" s="15">
        <v>-2.4855478079784605</v>
      </c>
      <c r="G128" s="15">
        <v>22</v>
      </c>
      <c r="H128" s="15">
        <v>0.25296296333766283</v>
      </c>
      <c r="I128" s="15">
        <v>28.5</v>
      </c>
      <c r="J128" s="15">
        <v>-0.9358622318159624</v>
      </c>
      <c r="K128" s="15">
        <v>102</v>
      </c>
      <c r="L128" s="15">
        <v>-1.386227037714824</v>
      </c>
      <c r="M128" s="15">
        <v>4.8600000000000003</v>
      </c>
      <c r="N128" s="15">
        <v>-1.9899282304302199</v>
      </c>
      <c r="O128" s="15">
        <v>7.81</v>
      </c>
      <c r="P128" s="15">
        <v>-1.3909034387247252</v>
      </c>
      <c r="Q128" s="15">
        <v>-7.9355057833265299</v>
      </c>
      <c r="R128" s="15">
        <v>-1.3225842972210884</v>
      </c>
      <c r="S128" s="15">
        <v>5</v>
      </c>
      <c r="T128" s="15">
        <v>145</v>
      </c>
      <c r="U128" s="15">
        <v>137</v>
      </c>
      <c r="V128" s="27"/>
      <c r="AA128" s="15">
        <v>0</v>
      </c>
      <c r="AB128" s="15" t="s">
        <v>815</v>
      </c>
      <c r="AC128" s="27"/>
      <c r="AH128" s="15">
        <v>0</v>
      </c>
      <c r="AI128" s="15" t="s">
        <v>815</v>
      </c>
      <c r="AJ128" s="27"/>
      <c r="AK128" s="15">
        <v>6</v>
      </c>
      <c r="AL128" s="15">
        <v>21</v>
      </c>
      <c r="AM128" s="15">
        <v>0</v>
      </c>
      <c r="AN128" s="15">
        <v>27</v>
      </c>
      <c r="AO128" s="15">
        <v>48</v>
      </c>
      <c r="AP128" s="15">
        <v>8</v>
      </c>
      <c r="AQ128" s="27"/>
      <c r="AV128" s="15">
        <v>0</v>
      </c>
      <c r="AW128" s="15" t="s">
        <v>815</v>
      </c>
    </row>
    <row r="129" spans="1:49" x14ac:dyDescent="0.25">
      <c r="A129" s="15" t="s">
        <v>227</v>
      </c>
      <c r="B129" s="15" t="s">
        <v>49</v>
      </c>
      <c r="C129" s="15">
        <v>75.25</v>
      </c>
      <c r="D129" s="15">
        <v>336</v>
      </c>
      <c r="E129" s="15">
        <v>5.34</v>
      </c>
      <c r="F129" s="15">
        <v>-1.9976378945814981</v>
      </c>
      <c r="G129" s="15">
        <v>30</v>
      </c>
      <c r="H129" s="15">
        <v>1.4278620347637756</v>
      </c>
      <c r="I129" s="15">
        <v>29</v>
      </c>
      <c r="J129" s="15">
        <v>-0.82355213314351261</v>
      </c>
      <c r="K129" s="15">
        <v>108</v>
      </c>
      <c r="L129" s="15">
        <v>-0.71642403214203332</v>
      </c>
      <c r="M129" s="15">
        <v>4.78</v>
      </c>
      <c r="N129" s="15">
        <v>-1.6659275590754146</v>
      </c>
      <c r="O129" s="15">
        <v>8.25</v>
      </c>
      <c r="P129" s="15">
        <v>-2.478681244126093</v>
      </c>
      <c r="Q129" s="15">
        <v>-6.254360828304776</v>
      </c>
      <c r="R129" s="15">
        <v>-1.0423934713841294</v>
      </c>
      <c r="S129" s="15">
        <v>3</v>
      </c>
      <c r="T129" s="15">
        <v>81</v>
      </c>
      <c r="U129" s="15">
        <v>77</v>
      </c>
      <c r="V129" s="27"/>
      <c r="W129" s="15">
        <v>13</v>
      </c>
      <c r="X129" s="15">
        <v>812</v>
      </c>
      <c r="Y129" s="15">
        <v>0</v>
      </c>
      <c r="Z129" s="15">
        <v>41</v>
      </c>
      <c r="AA129" s="15">
        <v>853</v>
      </c>
      <c r="AB129" s="15">
        <v>65.615384615384613</v>
      </c>
      <c r="AC129" s="27"/>
      <c r="AD129" s="15">
        <v>16</v>
      </c>
      <c r="AE129" s="15">
        <v>1053</v>
      </c>
      <c r="AF129" s="15">
        <v>0</v>
      </c>
      <c r="AG129" s="15">
        <v>65</v>
      </c>
      <c r="AH129" s="15">
        <v>1118</v>
      </c>
      <c r="AI129" s="15">
        <v>69.875</v>
      </c>
      <c r="AJ129" s="27"/>
      <c r="AK129" s="15">
        <v>16</v>
      </c>
      <c r="AL129" s="15">
        <v>1118</v>
      </c>
      <c r="AM129" s="15">
        <v>0</v>
      </c>
      <c r="AN129" s="15">
        <v>75</v>
      </c>
      <c r="AO129" s="15">
        <v>1193</v>
      </c>
      <c r="AP129" s="15">
        <v>74.5625</v>
      </c>
      <c r="AQ129" s="27"/>
      <c r="AR129" s="15">
        <v>15</v>
      </c>
      <c r="AS129" s="15">
        <v>888</v>
      </c>
      <c r="AT129" s="15">
        <v>0</v>
      </c>
      <c r="AU129" s="15">
        <v>48</v>
      </c>
      <c r="AV129" s="15">
        <v>936</v>
      </c>
      <c r="AW129" s="15">
        <v>62.4</v>
      </c>
    </row>
    <row r="130" spans="1:49" x14ac:dyDescent="0.25">
      <c r="A130" s="15" t="s">
        <v>409</v>
      </c>
      <c r="B130" s="15" t="s">
        <v>49</v>
      </c>
      <c r="C130" s="15">
        <v>75</v>
      </c>
      <c r="D130" s="15">
        <v>313</v>
      </c>
      <c r="E130" s="15">
        <v>5.31</v>
      </c>
      <c r="F130" s="15">
        <v>-1.8930857702821484</v>
      </c>
      <c r="G130" s="15">
        <v>30</v>
      </c>
      <c r="H130" s="15">
        <v>1.4278620347637756</v>
      </c>
      <c r="I130" s="15">
        <v>29</v>
      </c>
      <c r="J130" s="15">
        <v>-0.82355213314351261</v>
      </c>
      <c r="K130" s="15">
        <v>101</v>
      </c>
      <c r="L130" s="15">
        <v>-1.4978608719769559</v>
      </c>
      <c r="M130" s="15">
        <v>4.47</v>
      </c>
      <c r="N130" s="15">
        <v>-0.41042495757554298</v>
      </c>
      <c r="O130" s="15">
        <v>7.55</v>
      </c>
      <c r="P130" s="15">
        <v>-0.74812564462391817</v>
      </c>
      <c r="Q130" s="15">
        <v>-3.9451873428383029</v>
      </c>
      <c r="R130" s="15">
        <v>-0.65753122380638385</v>
      </c>
      <c r="S130" s="15">
        <v>5</v>
      </c>
      <c r="T130" s="15">
        <v>175</v>
      </c>
      <c r="U130" s="15">
        <v>158</v>
      </c>
      <c r="V130" s="27"/>
      <c r="W130" s="15">
        <v>11</v>
      </c>
      <c r="X130" s="15">
        <v>223</v>
      </c>
      <c r="Y130" s="15">
        <v>0</v>
      </c>
      <c r="Z130" s="15">
        <v>53</v>
      </c>
      <c r="AA130" s="15">
        <v>276</v>
      </c>
      <c r="AB130" s="15">
        <v>25.09090909090909</v>
      </c>
      <c r="AC130" s="27"/>
      <c r="AD130" s="15">
        <v>16</v>
      </c>
      <c r="AE130" s="15">
        <v>547</v>
      </c>
      <c r="AF130" s="15">
        <v>0</v>
      </c>
      <c r="AG130" s="15">
        <v>103</v>
      </c>
      <c r="AH130" s="15">
        <v>650</v>
      </c>
      <c r="AI130" s="15">
        <v>40.625</v>
      </c>
      <c r="AJ130" s="27"/>
      <c r="AK130" s="15">
        <v>13</v>
      </c>
      <c r="AL130" s="15">
        <v>265</v>
      </c>
      <c r="AM130" s="15">
        <v>0</v>
      </c>
      <c r="AN130" s="15">
        <v>67</v>
      </c>
      <c r="AO130" s="15">
        <v>332</v>
      </c>
      <c r="AP130" s="15">
        <v>25.53846153846154</v>
      </c>
      <c r="AQ130" s="27"/>
      <c r="AV130" s="15">
        <v>0</v>
      </c>
      <c r="AW130" s="15" t="s">
        <v>815</v>
      </c>
    </row>
    <row r="131" spans="1:49" x14ac:dyDescent="0.25">
      <c r="A131" s="15" t="s">
        <v>198</v>
      </c>
      <c r="B131" s="15" t="s">
        <v>49</v>
      </c>
      <c r="C131" s="15">
        <v>75.5</v>
      </c>
      <c r="D131" s="15">
        <v>323</v>
      </c>
      <c r="E131" s="15">
        <v>5.34</v>
      </c>
      <c r="F131" s="15">
        <v>-1.9976378945814981</v>
      </c>
      <c r="I131" s="15">
        <v>21.5</v>
      </c>
      <c r="J131" s="15">
        <v>-2.5082036132302581</v>
      </c>
      <c r="K131" s="15">
        <v>99</v>
      </c>
      <c r="L131" s="15">
        <v>-1.7211285405012196</v>
      </c>
      <c r="M131" s="15">
        <v>4.83</v>
      </c>
      <c r="N131" s="15">
        <v>-1.8684279786721671</v>
      </c>
      <c r="O131" s="15">
        <v>8.26</v>
      </c>
      <c r="P131" s="15">
        <v>-2.5034034669761231</v>
      </c>
      <c r="Q131" s="15">
        <v>-10.598801493961268</v>
      </c>
      <c r="R131" s="15">
        <v>-2.1197602987922535</v>
      </c>
      <c r="S131" s="15">
        <v>6</v>
      </c>
      <c r="T131" s="15">
        <v>179</v>
      </c>
      <c r="U131" s="15">
        <v>161</v>
      </c>
      <c r="V131" s="27"/>
      <c r="AA131" s="15">
        <v>0</v>
      </c>
      <c r="AB131" s="15" t="s">
        <v>815</v>
      </c>
      <c r="AC131" s="27"/>
      <c r="AH131" s="15">
        <v>0</v>
      </c>
      <c r="AI131" s="15" t="s">
        <v>815</v>
      </c>
      <c r="AJ131" s="27"/>
      <c r="AO131" s="15">
        <v>0</v>
      </c>
      <c r="AP131" s="15" t="s">
        <v>815</v>
      </c>
      <c r="AQ131" s="27"/>
      <c r="AR131" s="15">
        <v>10</v>
      </c>
      <c r="AS131" s="15">
        <v>403</v>
      </c>
      <c r="AT131" s="15">
        <v>0</v>
      </c>
      <c r="AU131" s="15">
        <v>25</v>
      </c>
      <c r="AV131" s="15">
        <v>428</v>
      </c>
      <c r="AW131" s="15">
        <v>42.8</v>
      </c>
    </row>
    <row r="132" spans="1:49" x14ac:dyDescent="0.25">
      <c r="A132" s="15" t="s">
        <v>143</v>
      </c>
      <c r="B132" s="15" t="s">
        <v>49</v>
      </c>
      <c r="C132" s="15">
        <v>76.25</v>
      </c>
      <c r="D132" s="15">
        <v>313</v>
      </c>
      <c r="E132" s="15">
        <v>5.25</v>
      </c>
      <c r="F132" s="15">
        <v>-1.6839815216834524</v>
      </c>
      <c r="G132" s="15">
        <v>26</v>
      </c>
      <c r="H132" s="15">
        <v>0.84041249905071924</v>
      </c>
      <c r="I132" s="15">
        <v>27</v>
      </c>
      <c r="J132" s="15">
        <v>-1.2727925278333114</v>
      </c>
      <c r="K132" s="15">
        <v>99</v>
      </c>
      <c r="L132" s="15">
        <v>-1.7211285405012196</v>
      </c>
      <c r="M132" s="15">
        <v>4.82</v>
      </c>
      <c r="N132" s="15">
        <v>-1.8279278947528173</v>
      </c>
      <c r="O132" s="15">
        <v>7.95</v>
      </c>
      <c r="P132" s="15">
        <v>-1.7370145586251615</v>
      </c>
      <c r="Q132" s="15">
        <v>-7.4024325443452428</v>
      </c>
      <c r="R132" s="15">
        <v>-1.2337387573908738</v>
      </c>
      <c r="S132" s="15">
        <v>5</v>
      </c>
      <c r="T132" s="15">
        <v>143</v>
      </c>
      <c r="U132" s="15">
        <v>135</v>
      </c>
      <c r="V132" s="27"/>
      <c r="AA132" s="15">
        <v>0</v>
      </c>
      <c r="AB132" s="15" t="s">
        <v>815</v>
      </c>
      <c r="AC132" s="27"/>
      <c r="AH132" s="15">
        <v>0</v>
      </c>
      <c r="AI132" s="15" t="s">
        <v>815</v>
      </c>
      <c r="AJ132" s="27"/>
      <c r="AO132" s="15">
        <v>0</v>
      </c>
      <c r="AP132" s="15" t="s">
        <v>815</v>
      </c>
      <c r="AQ132" s="27"/>
      <c r="AV132" s="15">
        <v>0</v>
      </c>
      <c r="AW132" s="15" t="s">
        <v>815</v>
      </c>
    </row>
    <row r="133" spans="1:49" x14ac:dyDescent="0.25">
      <c r="A133" s="15" t="s">
        <v>47</v>
      </c>
      <c r="B133" s="15" t="s">
        <v>49</v>
      </c>
      <c r="C133" s="15">
        <v>75.13</v>
      </c>
      <c r="D133" s="15">
        <v>310</v>
      </c>
      <c r="E133" s="15">
        <v>5.18</v>
      </c>
      <c r="F133" s="15">
        <v>-1.4400265649849711</v>
      </c>
      <c r="G133" s="15">
        <v>42</v>
      </c>
      <c r="H133" s="15">
        <v>3.190210641902945</v>
      </c>
      <c r="I133" s="15">
        <v>29</v>
      </c>
      <c r="J133" s="15">
        <v>-0.82355213314351261</v>
      </c>
      <c r="K133" s="15">
        <v>109</v>
      </c>
      <c r="L133" s="15">
        <v>-0.60479019787990163</v>
      </c>
      <c r="M133" s="15">
        <v>4.66</v>
      </c>
      <c r="N133" s="15">
        <v>-1.1799265520432065</v>
      </c>
      <c r="O133" s="15">
        <v>8.26</v>
      </c>
      <c r="P133" s="15">
        <v>-2.5034034669761231</v>
      </c>
      <c r="Q133" s="15">
        <v>-3.3614882731247699</v>
      </c>
      <c r="R133" s="15">
        <v>-0.56024804552079499</v>
      </c>
      <c r="S133" s="15">
        <v>4</v>
      </c>
      <c r="T133" s="15">
        <v>111</v>
      </c>
      <c r="U133" s="15">
        <v>106</v>
      </c>
      <c r="V133" s="27"/>
      <c r="W133" s="15">
        <v>16</v>
      </c>
      <c r="X133" s="15">
        <v>1063</v>
      </c>
      <c r="Y133" s="15">
        <v>0</v>
      </c>
      <c r="Z133" s="15">
        <v>27</v>
      </c>
      <c r="AA133" s="15">
        <v>1090</v>
      </c>
      <c r="AB133" s="15">
        <v>68.125</v>
      </c>
      <c r="AC133" s="27"/>
      <c r="AD133" s="15">
        <v>16</v>
      </c>
      <c r="AE133" s="15">
        <v>1055</v>
      </c>
      <c r="AF133" s="15">
        <v>0</v>
      </c>
      <c r="AG133" s="15">
        <v>32</v>
      </c>
      <c r="AH133" s="15">
        <v>1087</v>
      </c>
      <c r="AI133" s="15">
        <v>67.9375</v>
      </c>
      <c r="AJ133" s="27"/>
      <c r="AK133" s="15">
        <v>16</v>
      </c>
      <c r="AL133" s="15">
        <v>1060</v>
      </c>
      <c r="AM133" s="15">
        <v>0</v>
      </c>
      <c r="AN133" s="15">
        <v>0</v>
      </c>
      <c r="AO133" s="15">
        <v>1060</v>
      </c>
      <c r="AP133" s="15">
        <v>66.25</v>
      </c>
      <c r="AQ133" s="27"/>
      <c r="AR133" s="15">
        <v>16</v>
      </c>
      <c r="AS133" s="15">
        <v>962</v>
      </c>
      <c r="AT133" s="15">
        <v>0</v>
      </c>
      <c r="AU133" s="15">
        <v>0</v>
      </c>
      <c r="AV133" s="15">
        <v>962</v>
      </c>
      <c r="AW133" s="15">
        <v>60.125</v>
      </c>
    </row>
    <row r="134" spans="1:49" x14ac:dyDescent="0.25">
      <c r="A134" s="15" t="s">
        <v>194</v>
      </c>
      <c r="B134" s="15" t="s">
        <v>49</v>
      </c>
      <c r="C134" s="15">
        <v>76.63</v>
      </c>
      <c r="D134" s="15">
        <v>316</v>
      </c>
      <c r="E134" s="15">
        <v>5.19</v>
      </c>
      <c r="F134" s="15">
        <v>-1.4748772730847564</v>
      </c>
      <c r="G134" s="15">
        <v>26</v>
      </c>
      <c r="H134" s="15">
        <v>0.84041249905071924</v>
      </c>
      <c r="I134" s="15">
        <v>26.5</v>
      </c>
      <c r="J134" s="15">
        <v>-1.3851026265057611</v>
      </c>
      <c r="K134" s="15">
        <v>108</v>
      </c>
      <c r="L134" s="15">
        <v>-0.71642403214203332</v>
      </c>
      <c r="M134" s="15">
        <v>4.47</v>
      </c>
      <c r="N134" s="15">
        <v>-0.41042495757554298</v>
      </c>
      <c r="O134" s="15">
        <v>7.49</v>
      </c>
      <c r="P134" s="15">
        <v>-0.5997923075237328</v>
      </c>
      <c r="Q134" s="15">
        <v>-3.7462086977811069</v>
      </c>
      <c r="R134" s="15">
        <v>-0.62436811629685118</v>
      </c>
      <c r="V134" s="27"/>
      <c r="W134" s="15">
        <v>4</v>
      </c>
      <c r="X134" s="15">
        <v>226</v>
      </c>
      <c r="Y134" s="15">
        <v>0</v>
      </c>
      <c r="Z134" s="15">
        <v>6</v>
      </c>
      <c r="AA134" s="15">
        <v>232</v>
      </c>
      <c r="AB134" s="15">
        <v>58</v>
      </c>
      <c r="AC134" s="27"/>
      <c r="AD134" s="15">
        <v>5</v>
      </c>
      <c r="AE134" s="15">
        <v>24</v>
      </c>
      <c r="AF134" s="15">
        <v>0</v>
      </c>
      <c r="AG134" s="15">
        <v>8</v>
      </c>
      <c r="AH134" s="15">
        <v>32</v>
      </c>
      <c r="AI134" s="15">
        <v>6.4</v>
      </c>
      <c r="AJ134" s="27"/>
      <c r="AK134" s="15">
        <v>16</v>
      </c>
      <c r="AL134" s="15">
        <v>540</v>
      </c>
      <c r="AM134" s="15">
        <v>1</v>
      </c>
      <c r="AN134" s="15">
        <v>71</v>
      </c>
      <c r="AO134" s="15">
        <v>612</v>
      </c>
      <c r="AP134" s="15">
        <v>38.25</v>
      </c>
      <c r="AQ134" s="27"/>
      <c r="AR134" s="15">
        <v>16</v>
      </c>
      <c r="AS134" s="15">
        <v>53</v>
      </c>
      <c r="AT134" s="15">
        <v>0</v>
      </c>
      <c r="AU134" s="15">
        <v>116</v>
      </c>
      <c r="AV134" s="15">
        <v>169</v>
      </c>
      <c r="AW134" s="15">
        <v>10.5625</v>
      </c>
    </row>
    <row r="135" spans="1:49" x14ac:dyDescent="0.25">
      <c r="A135" s="15" t="s">
        <v>407</v>
      </c>
      <c r="B135" s="15" t="s">
        <v>49</v>
      </c>
      <c r="C135" s="15">
        <v>74.63</v>
      </c>
      <c r="D135" s="15">
        <v>310</v>
      </c>
      <c r="E135" s="15">
        <v>4.93</v>
      </c>
      <c r="F135" s="15">
        <v>-0.56875886249039842</v>
      </c>
      <c r="G135" s="15">
        <v>25</v>
      </c>
      <c r="H135" s="15">
        <v>0.69355011512245512</v>
      </c>
      <c r="I135" s="15">
        <v>27.5</v>
      </c>
      <c r="J135" s="15">
        <v>-1.1604824291608618</v>
      </c>
      <c r="Q135" s="15">
        <v>-1.035691176528805</v>
      </c>
      <c r="R135" s="15">
        <v>-0.34523039217626833</v>
      </c>
      <c r="S135" s="15">
        <v>3</v>
      </c>
      <c r="T135" s="15">
        <v>92</v>
      </c>
      <c r="U135" s="15">
        <v>88</v>
      </c>
      <c r="V135" s="27"/>
      <c r="W135" s="15">
        <v>13</v>
      </c>
      <c r="X135" s="15">
        <v>660</v>
      </c>
      <c r="Y135" s="15">
        <v>0</v>
      </c>
      <c r="Z135" s="15">
        <v>29</v>
      </c>
      <c r="AA135" s="15">
        <v>689</v>
      </c>
      <c r="AB135" s="15">
        <v>53</v>
      </c>
      <c r="AC135" s="27"/>
      <c r="AD135" s="15">
        <v>16</v>
      </c>
      <c r="AE135" s="15">
        <v>1074</v>
      </c>
      <c r="AF135" s="15">
        <v>0</v>
      </c>
      <c r="AG135" s="15">
        <v>96</v>
      </c>
      <c r="AH135" s="15">
        <v>1170</v>
      </c>
      <c r="AI135" s="15">
        <v>73.125</v>
      </c>
      <c r="AJ135" s="27"/>
      <c r="AK135" s="15">
        <v>16</v>
      </c>
      <c r="AL135" s="15">
        <v>1099</v>
      </c>
      <c r="AM135" s="15">
        <v>0</v>
      </c>
      <c r="AN135" s="15">
        <v>72</v>
      </c>
      <c r="AO135" s="15">
        <v>1171</v>
      </c>
      <c r="AP135" s="15">
        <v>73.1875</v>
      </c>
      <c r="AQ135" s="27"/>
      <c r="AR135" s="15">
        <v>13</v>
      </c>
      <c r="AS135" s="15">
        <v>844</v>
      </c>
      <c r="AT135" s="15">
        <v>0</v>
      </c>
      <c r="AU135" s="15">
        <v>54</v>
      </c>
      <c r="AV135" s="15">
        <v>898</v>
      </c>
      <c r="AW135" s="15">
        <v>69.07692307692308</v>
      </c>
    </row>
    <row r="136" spans="1:49" x14ac:dyDescent="0.25">
      <c r="A136" s="15" t="s">
        <v>390</v>
      </c>
      <c r="B136" s="15" t="s">
        <v>49</v>
      </c>
      <c r="C136" s="15">
        <v>76.13</v>
      </c>
      <c r="D136" s="15">
        <v>307</v>
      </c>
      <c r="E136" s="15">
        <v>5.04</v>
      </c>
      <c r="F136" s="15">
        <v>-0.95211665158801151</v>
      </c>
      <c r="G136" s="15">
        <v>25</v>
      </c>
      <c r="H136" s="15">
        <v>0.69355011512245512</v>
      </c>
      <c r="I136" s="15">
        <v>25</v>
      </c>
      <c r="J136" s="15">
        <v>-1.7220329225231101</v>
      </c>
      <c r="K136" s="15">
        <v>101</v>
      </c>
      <c r="L136" s="15">
        <v>-1.4978608719769559</v>
      </c>
      <c r="M136" s="15">
        <v>4.4400000000000004</v>
      </c>
      <c r="N136" s="15">
        <v>-0.28892470581749369</v>
      </c>
      <c r="O136" s="15">
        <v>7.6</v>
      </c>
      <c r="P136" s="15">
        <v>-0.87173675887407298</v>
      </c>
      <c r="Q136" s="15">
        <v>-4.6391217956571884</v>
      </c>
      <c r="R136" s="15">
        <v>-0.77318696594286473</v>
      </c>
      <c r="S136" s="15">
        <v>2</v>
      </c>
      <c r="T136" s="15">
        <v>33</v>
      </c>
      <c r="U136" s="15">
        <v>33</v>
      </c>
      <c r="V136" s="27"/>
      <c r="W136" s="15">
        <v>13</v>
      </c>
      <c r="X136" s="15">
        <v>128</v>
      </c>
      <c r="Y136" s="15">
        <v>0</v>
      </c>
      <c r="Z136" s="15">
        <v>64</v>
      </c>
      <c r="AA136" s="15">
        <v>192</v>
      </c>
      <c r="AB136" s="15">
        <v>14.76923076923077</v>
      </c>
      <c r="AC136" s="27"/>
      <c r="AD136" s="15">
        <v>11</v>
      </c>
      <c r="AE136" s="15">
        <v>628</v>
      </c>
      <c r="AF136" s="15">
        <v>0</v>
      </c>
      <c r="AG136" s="15">
        <v>37</v>
      </c>
      <c r="AH136" s="15">
        <v>665</v>
      </c>
      <c r="AI136" s="15">
        <v>60.454545454545453</v>
      </c>
      <c r="AJ136" s="27"/>
      <c r="AK136" s="15">
        <v>16</v>
      </c>
      <c r="AL136" s="15">
        <v>1055</v>
      </c>
      <c r="AM136" s="15">
        <v>0</v>
      </c>
      <c r="AN136" s="15">
        <v>18</v>
      </c>
      <c r="AO136" s="15">
        <v>1073</v>
      </c>
      <c r="AP136" s="15">
        <v>67.0625</v>
      </c>
      <c r="AQ136" s="27"/>
      <c r="AR136" s="15">
        <v>16</v>
      </c>
      <c r="AS136" s="15">
        <v>1075</v>
      </c>
      <c r="AT136" s="15">
        <v>0</v>
      </c>
      <c r="AU136" s="15">
        <v>62</v>
      </c>
      <c r="AV136" s="15">
        <v>1137</v>
      </c>
      <c r="AW136" s="15">
        <v>71.0625</v>
      </c>
    </row>
    <row r="137" spans="1:49" x14ac:dyDescent="0.25">
      <c r="A137" s="15" t="s">
        <v>174</v>
      </c>
      <c r="B137" s="15" t="s">
        <v>49</v>
      </c>
      <c r="C137" s="15">
        <v>76.63</v>
      </c>
      <c r="D137" s="15">
        <v>316</v>
      </c>
      <c r="E137" s="15">
        <v>5.16</v>
      </c>
      <c r="F137" s="15">
        <v>-1.3703251487854067</v>
      </c>
      <c r="G137" s="15">
        <v>25</v>
      </c>
      <c r="H137" s="15">
        <v>0.69355011512245512</v>
      </c>
      <c r="I137" s="15">
        <v>24.5</v>
      </c>
      <c r="J137" s="15">
        <v>-1.8343430211955598</v>
      </c>
      <c r="K137" s="15">
        <v>98</v>
      </c>
      <c r="L137" s="15">
        <v>-1.8327623747633512</v>
      </c>
      <c r="M137" s="15">
        <v>5.16</v>
      </c>
      <c r="N137" s="15">
        <v>-3.2049307480107383</v>
      </c>
      <c r="O137" s="15">
        <v>7.87</v>
      </c>
      <c r="P137" s="15">
        <v>-1.5392367758249128</v>
      </c>
      <c r="Q137" s="15">
        <v>-9.0880479534575134</v>
      </c>
      <c r="R137" s="15">
        <v>-1.5146746589095856</v>
      </c>
      <c r="S137" s="15">
        <v>6</v>
      </c>
      <c r="T137" s="15">
        <v>193</v>
      </c>
      <c r="U137" s="15">
        <v>173</v>
      </c>
      <c r="V137" s="27"/>
      <c r="W137" s="15">
        <v>16</v>
      </c>
      <c r="X137" s="15">
        <v>997</v>
      </c>
      <c r="Y137" s="15">
        <v>0</v>
      </c>
      <c r="Z137" s="15">
        <v>68</v>
      </c>
      <c r="AA137" s="15">
        <v>1065</v>
      </c>
      <c r="AB137" s="15">
        <v>66.5625</v>
      </c>
      <c r="AC137" s="27"/>
      <c r="AD137" s="15">
        <v>16</v>
      </c>
      <c r="AE137" s="15">
        <v>406</v>
      </c>
      <c r="AF137" s="15">
        <v>0</v>
      </c>
      <c r="AG137" s="15">
        <v>82</v>
      </c>
      <c r="AH137" s="15">
        <v>488</v>
      </c>
      <c r="AI137" s="15">
        <v>30.5</v>
      </c>
      <c r="AJ137" s="27"/>
      <c r="AK137" s="15">
        <v>16</v>
      </c>
      <c r="AL137" s="15">
        <v>801</v>
      </c>
      <c r="AM137" s="15">
        <v>0</v>
      </c>
      <c r="AN137" s="15">
        <v>75</v>
      </c>
      <c r="AO137" s="15">
        <v>876</v>
      </c>
      <c r="AP137" s="15">
        <v>54.75</v>
      </c>
      <c r="AQ137" s="27"/>
      <c r="AR137" s="15">
        <v>15</v>
      </c>
      <c r="AS137" s="15">
        <v>790</v>
      </c>
      <c r="AT137" s="15">
        <v>0</v>
      </c>
      <c r="AU137" s="15">
        <v>81</v>
      </c>
      <c r="AV137" s="15">
        <v>871</v>
      </c>
      <c r="AW137" s="15">
        <v>58.06666666666667</v>
      </c>
    </row>
    <row r="138" spans="1:49" x14ac:dyDescent="0.25">
      <c r="A138" s="15" t="s">
        <v>218</v>
      </c>
      <c r="B138" s="15" t="s">
        <v>23</v>
      </c>
      <c r="C138" s="15">
        <v>78</v>
      </c>
      <c r="D138" s="15">
        <v>257</v>
      </c>
      <c r="E138" s="15">
        <v>4.6900000000000004</v>
      </c>
      <c r="F138" s="15">
        <v>0.26765813190438886</v>
      </c>
      <c r="I138" s="15">
        <v>38.5</v>
      </c>
      <c r="J138" s="15">
        <v>1.3103397416330316</v>
      </c>
      <c r="K138" s="15">
        <v>116</v>
      </c>
      <c r="L138" s="15">
        <v>0.17664664195502094</v>
      </c>
      <c r="Q138" s="15">
        <v>1.7546445154924415</v>
      </c>
      <c r="R138" s="15">
        <v>0.58488150516414716</v>
      </c>
      <c r="V138" s="27"/>
      <c r="AA138" s="15">
        <v>0</v>
      </c>
      <c r="AB138" s="15" t="s">
        <v>815</v>
      </c>
      <c r="AC138" s="27"/>
      <c r="AH138" s="15">
        <v>0</v>
      </c>
      <c r="AI138" s="15" t="s">
        <v>815</v>
      </c>
      <c r="AJ138" s="27"/>
      <c r="AO138" s="15">
        <v>0</v>
      </c>
      <c r="AP138" s="15" t="s">
        <v>815</v>
      </c>
      <c r="AQ138" s="27"/>
      <c r="AV138" s="15">
        <v>0</v>
      </c>
      <c r="AW138" s="15" t="s">
        <v>815</v>
      </c>
    </row>
    <row r="139" spans="1:49" x14ac:dyDescent="0.25">
      <c r="A139" s="15" t="s">
        <v>27</v>
      </c>
      <c r="B139" s="15" t="s">
        <v>23</v>
      </c>
      <c r="C139" s="15">
        <v>76.88</v>
      </c>
      <c r="D139" s="15">
        <v>255</v>
      </c>
      <c r="E139" s="15">
        <v>4.66</v>
      </c>
      <c r="F139" s="15">
        <v>0.37221025620373843</v>
      </c>
      <c r="G139" s="15">
        <v>15</v>
      </c>
      <c r="H139" s="15">
        <v>-0.77507372416018583</v>
      </c>
      <c r="I139" s="15">
        <v>34.5</v>
      </c>
      <c r="J139" s="15">
        <v>0.411858952253434</v>
      </c>
      <c r="K139" s="15">
        <v>117</v>
      </c>
      <c r="L139" s="15">
        <v>0.28828047621715275</v>
      </c>
      <c r="M139" s="15">
        <v>4.1900000000000004</v>
      </c>
      <c r="N139" s="15">
        <v>0.72357739216627215</v>
      </c>
      <c r="O139" s="15">
        <v>6.82</v>
      </c>
      <c r="P139" s="15">
        <v>1.0565966234283481</v>
      </c>
      <c r="Q139" s="15">
        <v>2.0774499761087597</v>
      </c>
      <c r="R139" s="15">
        <v>0.34624166268479328</v>
      </c>
      <c r="S139" s="15">
        <v>1</v>
      </c>
      <c r="T139" s="15">
        <v>9</v>
      </c>
      <c r="U139" s="15">
        <v>9</v>
      </c>
      <c r="V139" s="27"/>
      <c r="W139" s="15">
        <v>12</v>
      </c>
      <c r="X139" s="15">
        <v>0</v>
      </c>
      <c r="Y139" s="15">
        <v>776</v>
      </c>
      <c r="Z139" s="15">
        <v>70</v>
      </c>
      <c r="AA139" s="15">
        <v>846</v>
      </c>
      <c r="AB139" s="15">
        <v>70.5</v>
      </c>
      <c r="AC139" s="27"/>
      <c r="AD139" s="15">
        <v>14</v>
      </c>
      <c r="AE139" s="15">
        <v>0</v>
      </c>
      <c r="AF139" s="15">
        <v>827</v>
      </c>
      <c r="AG139" s="15">
        <v>51</v>
      </c>
      <c r="AH139" s="15">
        <v>878</v>
      </c>
      <c r="AI139" s="15">
        <v>62.714285714285715</v>
      </c>
      <c r="AJ139" s="27"/>
      <c r="AK139" s="15">
        <v>16</v>
      </c>
      <c r="AL139" s="15">
        <v>0</v>
      </c>
      <c r="AM139" s="15">
        <v>1025</v>
      </c>
      <c r="AN139" s="15">
        <v>70</v>
      </c>
      <c r="AO139" s="15">
        <v>1095</v>
      </c>
      <c r="AP139" s="15">
        <v>68.4375</v>
      </c>
      <c r="AQ139" s="27"/>
      <c r="AR139" s="15">
        <v>16</v>
      </c>
      <c r="AS139" s="15">
        <v>0</v>
      </c>
      <c r="AT139" s="15">
        <v>923</v>
      </c>
      <c r="AU139" s="15">
        <v>61</v>
      </c>
      <c r="AV139" s="15">
        <v>984</v>
      </c>
      <c r="AW139" s="15">
        <v>61.5</v>
      </c>
    </row>
    <row r="140" spans="1:49" x14ac:dyDescent="0.25">
      <c r="A140" s="15" t="s">
        <v>215</v>
      </c>
      <c r="B140" s="15" t="s">
        <v>23</v>
      </c>
      <c r="C140" s="15">
        <v>72.38</v>
      </c>
      <c r="D140" s="15">
        <v>240</v>
      </c>
      <c r="E140" s="15">
        <v>4.74</v>
      </c>
      <c r="F140" s="15">
        <v>9.3404591405474982E-2</v>
      </c>
      <c r="G140" s="15">
        <v>23</v>
      </c>
      <c r="H140" s="15">
        <v>0.39982534726592694</v>
      </c>
      <c r="I140" s="15">
        <v>31.5</v>
      </c>
      <c r="J140" s="15">
        <v>-0.26200163978126417</v>
      </c>
      <c r="K140" s="15">
        <v>115</v>
      </c>
      <c r="L140" s="15">
        <v>6.5012807692889168E-2</v>
      </c>
      <c r="M140" s="15">
        <v>4.45</v>
      </c>
      <c r="N140" s="15">
        <v>-0.32942478973684347</v>
      </c>
      <c r="O140" s="15">
        <v>7.15</v>
      </c>
      <c r="P140" s="15">
        <v>0.24076326937732295</v>
      </c>
      <c r="Q140" s="15">
        <v>0.20757958622350642</v>
      </c>
      <c r="R140" s="15">
        <v>3.4596597703917736E-2</v>
      </c>
      <c r="S140" s="15">
        <v>4</v>
      </c>
      <c r="T140" s="15">
        <v>119</v>
      </c>
      <c r="U140" s="15">
        <v>113</v>
      </c>
      <c r="V140" s="27"/>
      <c r="W140" s="15">
        <v>16</v>
      </c>
      <c r="X140" s="15">
        <v>0</v>
      </c>
      <c r="Y140" s="15">
        <v>529</v>
      </c>
      <c r="Z140" s="15">
        <v>139</v>
      </c>
      <c r="AA140" s="15">
        <v>668</v>
      </c>
      <c r="AB140" s="15">
        <v>41.75</v>
      </c>
      <c r="AC140" s="27"/>
      <c r="AD140" s="15">
        <v>16</v>
      </c>
      <c r="AE140" s="15">
        <v>0</v>
      </c>
      <c r="AF140" s="15">
        <v>538</v>
      </c>
      <c r="AG140" s="15">
        <v>118</v>
      </c>
      <c r="AH140" s="15">
        <v>656</v>
      </c>
      <c r="AI140" s="15">
        <v>41</v>
      </c>
      <c r="AJ140" s="27"/>
      <c r="AK140" s="15">
        <v>16</v>
      </c>
      <c r="AL140" s="15">
        <v>0</v>
      </c>
      <c r="AM140" s="15">
        <v>581</v>
      </c>
      <c r="AN140" s="15">
        <v>111</v>
      </c>
      <c r="AO140" s="15">
        <v>692</v>
      </c>
      <c r="AP140" s="15">
        <v>43.25</v>
      </c>
      <c r="AQ140" s="27"/>
      <c r="AR140" s="15">
        <v>12</v>
      </c>
      <c r="AS140" s="15">
        <v>0</v>
      </c>
      <c r="AT140" s="15">
        <v>545</v>
      </c>
      <c r="AU140" s="15">
        <v>32</v>
      </c>
      <c r="AV140" s="15">
        <v>577</v>
      </c>
      <c r="AW140" s="15">
        <v>48.083333333333336</v>
      </c>
    </row>
    <row r="141" spans="1:49" x14ac:dyDescent="0.25">
      <c r="A141" s="15" t="s">
        <v>275</v>
      </c>
      <c r="B141" s="15" t="s">
        <v>23</v>
      </c>
      <c r="C141" s="15">
        <v>74.13</v>
      </c>
      <c r="D141" s="15">
        <v>225</v>
      </c>
      <c r="E141" s="15">
        <v>4.66</v>
      </c>
      <c r="F141" s="15">
        <v>0.37221025620373843</v>
      </c>
      <c r="K141" s="15">
        <v>122</v>
      </c>
      <c r="L141" s="15">
        <v>0.84644964752781171</v>
      </c>
      <c r="M141" s="15">
        <v>4.3</v>
      </c>
      <c r="N141" s="15">
        <v>0.27807646905341749</v>
      </c>
      <c r="O141" s="15">
        <v>7.15</v>
      </c>
      <c r="P141" s="15">
        <v>0.24076326937732295</v>
      </c>
      <c r="Q141" s="15">
        <v>1.7374996421622906</v>
      </c>
      <c r="R141" s="15">
        <v>0.43437491054057265</v>
      </c>
      <c r="V141" s="27"/>
      <c r="AA141" s="15">
        <v>0</v>
      </c>
      <c r="AB141" s="15" t="s">
        <v>815</v>
      </c>
      <c r="AC141" s="27"/>
      <c r="AH141" s="15">
        <v>0</v>
      </c>
      <c r="AI141" s="15" t="s">
        <v>815</v>
      </c>
      <c r="AJ141" s="27"/>
      <c r="AO141" s="15">
        <v>0</v>
      </c>
      <c r="AP141" s="15" t="s">
        <v>815</v>
      </c>
      <c r="AQ141" s="27"/>
      <c r="AV141" s="15">
        <v>0</v>
      </c>
      <c r="AW141" s="15" t="s">
        <v>815</v>
      </c>
    </row>
    <row r="142" spans="1:49" x14ac:dyDescent="0.25">
      <c r="A142" s="15" t="s">
        <v>61</v>
      </c>
      <c r="B142" s="15" t="s">
        <v>23</v>
      </c>
      <c r="C142" s="15">
        <v>72.75</v>
      </c>
      <c r="D142" s="15">
        <v>250</v>
      </c>
      <c r="E142" s="15">
        <v>4.76</v>
      </c>
      <c r="F142" s="15">
        <v>2.3703175205910653E-2</v>
      </c>
      <c r="G142" s="15">
        <v>23</v>
      </c>
      <c r="H142" s="15">
        <v>0.39982534726592694</v>
      </c>
      <c r="I142" s="15">
        <v>37.5</v>
      </c>
      <c r="J142" s="15">
        <v>1.0857195442881322</v>
      </c>
      <c r="K142" s="15">
        <v>122</v>
      </c>
      <c r="L142" s="15">
        <v>0.84644964752781171</v>
      </c>
      <c r="M142" s="15">
        <v>4.3</v>
      </c>
      <c r="N142" s="15">
        <v>0.27807646905341749</v>
      </c>
      <c r="O142" s="15">
        <v>7.25</v>
      </c>
      <c r="P142" s="15">
        <v>-6.4589591229867859E-3</v>
      </c>
      <c r="Q142" s="15">
        <v>2.6273152242182123</v>
      </c>
      <c r="R142" s="15">
        <v>0.43788587070303536</v>
      </c>
      <c r="S142" s="15">
        <v>4</v>
      </c>
      <c r="T142" s="15">
        <v>121</v>
      </c>
      <c r="U142" s="15">
        <v>115</v>
      </c>
      <c r="V142" s="27"/>
      <c r="AA142" s="15">
        <v>0</v>
      </c>
      <c r="AB142" s="15" t="s">
        <v>815</v>
      </c>
      <c r="AC142" s="27"/>
      <c r="AH142" s="15">
        <v>0</v>
      </c>
      <c r="AI142" s="15" t="s">
        <v>815</v>
      </c>
      <c r="AJ142" s="27"/>
      <c r="AK142" s="15">
        <v>6</v>
      </c>
      <c r="AL142" s="15">
        <v>0</v>
      </c>
      <c r="AM142" s="15">
        <v>32</v>
      </c>
      <c r="AN142" s="15">
        <v>124</v>
      </c>
      <c r="AO142" s="15">
        <v>156</v>
      </c>
      <c r="AP142" s="15">
        <v>26</v>
      </c>
      <c r="AQ142" s="27"/>
      <c r="AV142" s="15">
        <v>0</v>
      </c>
      <c r="AW142" s="15" t="s">
        <v>815</v>
      </c>
    </row>
    <row r="143" spans="1:49" x14ac:dyDescent="0.25">
      <c r="A143" s="15" t="s">
        <v>258</v>
      </c>
      <c r="B143" s="15" t="s">
        <v>23</v>
      </c>
      <c r="C143" s="15">
        <v>73.75</v>
      </c>
      <c r="D143" s="15">
        <v>233</v>
      </c>
      <c r="E143" s="15">
        <v>4.72</v>
      </c>
      <c r="F143" s="15">
        <v>0.1631060076050424</v>
      </c>
      <c r="G143" s="15">
        <v>16</v>
      </c>
      <c r="H143" s="15">
        <v>-0.62821134023192171</v>
      </c>
      <c r="I143" s="15">
        <v>32</v>
      </c>
      <c r="J143" s="15">
        <v>-0.1496915411088145</v>
      </c>
      <c r="K143" s="15">
        <v>122</v>
      </c>
      <c r="L143" s="15">
        <v>0.84644964752781171</v>
      </c>
      <c r="Q143" s="15">
        <v>0.23165277379211791</v>
      </c>
      <c r="R143" s="15">
        <v>5.7913193448029476E-2</v>
      </c>
      <c r="S143" s="15">
        <v>3</v>
      </c>
      <c r="T143" s="15">
        <v>71</v>
      </c>
      <c r="U143" s="15">
        <v>69</v>
      </c>
      <c r="V143" s="27"/>
      <c r="W143" s="15">
        <v>16</v>
      </c>
      <c r="X143" s="15">
        <v>0</v>
      </c>
      <c r="Y143" s="15">
        <v>681</v>
      </c>
      <c r="Z143" s="15">
        <v>257</v>
      </c>
      <c r="AA143" s="15">
        <v>938</v>
      </c>
      <c r="AB143" s="15">
        <v>58.625</v>
      </c>
      <c r="AC143" s="27"/>
      <c r="AD143" s="15">
        <v>16</v>
      </c>
      <c r="AE143" s="15">
        <v>0</v>
      </c>
      <c r="AF143" s="15">
        <v>567</v>
      </c>
      <c r="AG143" s="15">
        <v>215</v>
      </c>
      <c r="AH143" s="15">
        <v>782</v>
      </c>
      <c r="AI143" s="15">
        <v>48.875</v>
      </c>
      <c r="AJ143" s="27"/>
      <c r="AK143" s="15">
        <v>16</v>
      </c>
      <c r="AL143" s="15">
        <v>0</v>
      </c>
      <c r="AM143" s="15">
        <v>1111</v>
      </c>
      <c r="AN143" s="15">
        <v>176</v>
      </c>
      <c r="AO143" s="15">
        <v>1287</v>
      </c>
      <c r="AP143" s="15">
        <v>80.4375</v>
      </c>
      <c r="AQ143" s="27"/>
      <c r="AR143" s="15">
        <v>16</v>
      </c>
      <c r="AS143" s="15">
        <v>0</v>
      </c>
      <c r="AT143" s="15">
        <v>1068</v>
      </c>
      <c r="AU143" s="15">
        <v>85</v>
      </c>
      <c r="AV143" s="15">
        <v>1153</v>
      </c>
      <c r="AW143" s="15">
        <v>72.0625</v>
      </c>
    </row>
    <row r="144" spans="1:49" x14ac:dyDescent="0.25">
      <c r="A144" s="15" t="s">
        <v>255</v>
      </c>
      <c r="B144" s="15" t="s">
        <v>23</v>
      </c>
      <c r="C144" s="15">
        <v>75</v>
      </c>
      <c r="D144" s="15">
        <v>249</v>
      </c>
      <c r="E144" s="15">
        <v>4.7</v>
      </c>
      <c r="F144" s="15">
        <v>0.23280742380460673</v>
      </c>
      <c r="G144" s="15">
        <v>23</v>
      </c>
      <c r="H144" s="15">
        <v>0.39982534726592694</v>
      </c>
      <c r="I144" s="15">
        <v>30</v>
      </c>
      <c r="J144" s="15">
        <v>-0.59893193579861326</v>
      </c>
      <c r="K144" s="15">
        <v>112</v>
      </c>
      <c r="L144" s="15">
        <v>-0.26988869509350621</v>
      </c>
      <c r="M144" s="15">
        <v>4.32</v>
      </c>
      <c r="N144" s="15">
        <v>0.19707630121471434</v>
      </c>
      <c r="O144" s="15">
        <v>7.25</v>
      </c>
      <c r="P144" s="15">
        <v>-6.4589591229867859E-3</v>
      </c>
      <c r="Q144" s="15">
        <v>-4.5570517729858193E-2</v>
      </c>
      <c r="R144" s="15">
        <v>-7.5950862883096991E-3</v>
      </c>
      <c r="S144" s="15">
        <v>5</v>
      </c>
      <c r="T144" s="15">
        <v>174</v>
      </c>
      <c r="U144" s="15">
        <v>157</v>
      </c>
      <c r="V144" s="27"/>
      <c r="W144" s="15">
        <v>12</v>
      </c>
      <c r="X144" s="15">
        <v>0</v>
      </c>
      <c r="Y144" s="15">
        <v>330</v>
      </c>
      <c r="Z144" s="15">
        <v>184</v>
      </c>
      <c r="AA144" s="15">
        <v>514</v>
      </c>
      <c r="AB144" s="15">
        <v>42.833333333333336</v>
      </c>
      <c r="AC144" s="27"/>
      <c r="AD144" s="15">
        <v>9</v>
      </c>
      <c r="AE144" s="15">
        <v>0</v>
      </c>
      <c r="AF144" s="15">
        <v>484</v>
      </c>
      <c r="AG144" s="15">
        <v>60</v>
      </c>
      <c r="AH144" s="15">
        <v>544</v>
      </c>
      <c r="AI144" s="15">
        <v>60.444444444444443</v>
      </c>
      <c r="AJ144" s="27"/>
      <c r="AK144" s="15">
        <v>16</v>
      </c>
      <c r="AL144" s="15">
        <v>0</v>
      </c>
      <c r="AM144" s="15">
        <v>531</v>
      </c>
      <c r="AN144" s="15">
        <v>186</v>
      </c>
      <c r="AO144" s="15">
        <v>717</v>
      </c>
      <c r="AP144" s="15">
        <v>44.8125</v>
      </c>
      <c r="AQ144" s="27"/>
      <c r="AR144" s="15">
        <v>15</v>
      </c>
      <c r="AS144" s="15">
        <v>0</v>
      </c>
      <c r="AT144" s="15">
        <v>544</v>
      </c>
      <c r="AU144" s="15">
        <v>143</v>
      </c>
      <c r="AV144" s="15">
        <v>687</v>
      </c>
      <c r="AW144" s="15">
        <v>45.8</v>
      </c>
    </row>
    <row r="145" spans="1:49" x14ac:dyDescent="0.25">
      <c r="A145" s="15" t="s">
        <v>248</v>
      </c>
      <c r="B145" s="15" t="s">
        <v>23</v>
      </c>
      <c r="C145" s="15">
        <v>74.5</v>
      </c>
      <c r="D145" s="15">
        <v>235</v>
      </c>
      <c r="E145" s="15">
        <v>4.5999999999999996</v>
      </c>
      <c r="F145" s="15">
        <v>0.58131450480243763</v>
      </c>
      <c r="G145" s="15">
        <v>21</v>
      </c>
      <c r="H145" s="15">
        <v>0.10610057940939874</v>
      </c>
      <c r="I145" s="15">
        <v>40.5</v>
      </c>
      <c r="J145" s="15">
        <v>1.7595801363228303</v>
      </c>
      <c r="K145" s="15">
        <v>123</v>
      </c>
      <c r="L145" s="15">
        <v>0.95808348178994351</v>
      </c>
      <c r="M145" s="15">
        <v>4.41</v>
      </c>
      <c r="N145" s="15">
        <v>-0.16742445405944079</v>
      </c>
      <c r="O145" s="15">
        <v>7.16</v>
      </c>
      <c r="P145" s="15">
        <v>0.21604104652729242</v>
      </c>
      <c r="Q145" s="15">
        <v>3.4536952947924622</v>
      </c>
      <c r="R145" s="15">
        <v>0.5756158824654104</v>
      </c>
      <c r="V145" s="27"/>
      <c r="AA145" s="15">
        <v>0</v>
      </c>
      <c r="AB145" s="15" t="s">
        <v>815</v>
      </c>
      <c r="AC145" s="27"/>
      <c r="AD145" s="15">
        <v>12</v>
      </c>
      <c r="AE145" s="15">
        <v>0</v>
      </c>
      <c r="AF145" s="15">
        <v>386</v>
      </c>
      <c r="AG145" s="15">
        <v>68</v>
      </c>
      <c r="AH145" s="15">
        <v>454</v>
      </c>
      <c r="AI145" s="15">
        <v>37.833333333333336</v>
      </c>
      <c r="AJ145" s="27"/>
      <c r="AK145" s="15">
        <v>8</v>
      </c>
      <c r="AL145" s="15">
        <v>0</v>
      </c>
      <c r="AM145" s="15">
        <v>84</v>
      </c>
      <c r="AN145" s="15">
        <v>110</v>
      </c>
      <c r="AO145" s="15">
        <v>194</v>
      </c>
      <c r="AP145" s="15">
        <v>24.25</v>
      </c>
      <c r="AQ145" s="27"/>
      <c r="AR145" s="15">
        <v>4</v>
      </c>
      <c r="AS145" s="15">
        <v>0</v>
      </c>
      <c r="AT145" s="15">
        <v>34</v>
      </c>
      <c r="AU145" s="15">
        <v>7</v>
      </c>
      <c r="AV145" s="15">
        <v>41</v>
      </c>
      <c r="AW145" s="15">
        <v>10.25</v>
      </c>
    </row>
    <row r="146" spans="1:49" x14ac:dyDescent="0.25">
      <c r="A146" s="15" t="s">
        <v>21</v>
      </c>
      <c r="B146" s="15" t="s">
        <v>23</v>
      </c>
      <c r="C146" s="15">
        <v>75.25</v>
      </c>
      <c r="D146" s="15">
        <v>252</v>
      </c>
      <c r="S146" s="15">
        <v>2</v>
      </c>
      <c r="T146" s="15">
        <v>50</v>
      </c>
      <c r="U146" s="15">
        <v>49</v>
      </c>
      <c r="V146" s="27"/>
      <c r="W146" s="15">
        <v>11</v>
      </c>
      <c r="X146" s="15">
        <v>0</v>
      </c>
      <c r="Y146" s="15">
        <v>177</v>
      </c>
      <c r="Z146" s="15">
        <v>77</v>
      </c>
      <c r="AA146" s="15">
        <v>254</v>
      </c>
      <c r="AB146" s="15">
        <v>23.09090909090909</v>
      </c>
      <c r="AC146" s="27"/>
      <c r="AD146" s="15">
        <v>15</v>
      </c>
      <c r="AE146" s="15">
        <v>0</v>
      </c>
      <c r="AF146" s="15">
        <v>668</v>
      </c>
      <c r="AG146" s="15">
        <v>115</v>
      </c>
      <c r="AH146" s="15">
        <v>783</v>
      </c>
      <c r="AI146" s="15">
        <v>52.2</v>
      </c>
      <c r="AJ146" s="27"/>
      <c r="AK146" s="15">
        <v>8</v>
      </c>
      <c r="AL146" s="15">
        <v>0</v>
      </c>
      <c r="AM146" s="15">
        <v>176</v>
      </c>
      <c r="AN146" s="15">
        <v>66</v>
      </c>
      <c r="AO146" s="15">
        <v>242</v>
      </c>
      <c r="AP146" s="15">
        <v>30.25</v>
      </c>
      <c r="AQ146" s="27"/>
      <c r="AR146" s="15">
        <v>4</v>
      </c>
      <c r="AS146" s="15">
        <v>0</v>
      </c>
      <c r="AT146" s="15">
        <v>59</v>
      </c>
      <c r="AU146" s="15">
        <v>43</v>
      </c>
      <c r="AV146" s="15">
        <v>102</v>
      </c>
      <c r="AW146" s="15">
        <v>25.5</v>
      </c>
    </row>
    <row r="147" spans="1:49" x14ac:dyDescent="0.25">
      <c r="A147" s="15" t="s">
        <v>76</v>
      </c>
      <c r="B147" s="15" t="s">
        <v>23</v>
      </c>
      <c r="C147" s="15">
        <v>72.38</v>
      </c>
      <c r="D147" s="15">
        <v>238</v>
      </c>
      <c r="E147" s="15">
        <v>5.03</v>
      </c>
      <c r="F147" s="15">
        <v>-0.91726594348822932</v>
      </c>
      <c r="G147" s="15">
        <v>16</v>
      </c>
      <c r="H147" s="15">
        <v>-0.62821134023192171</v>
      </c>
      <c r="I147" s="15">
        <v>31</v>
      </c>
      <c r="J147" s="15">
        <v>-0.3743117384537139</v>
      </c>
      <c r="K147" s="15">
        <v>108</v>
      </c>
      <c r="L147" s="15">
        <v>-0.71642403214203332</v>
      </c>
      <c r="M147" s="15">
        <v>4.5599999999999996</v>
      </c>
      <c r="N147" s="15">
        <v>-0.77492571284969813</v>
      </c>
      <c r="O147" s="15">
        <v>7.77</v>
      </c>
      <c r="P147" s="15">
        <v>-1.292014547324601</v>
      </c>
      <c r="Q147" s="15">
        <v>-4.7031533144901969</v>
      </c>
      <c r="R147" s="15">
        <v>-0.78385888574836615</v>
      </c>
      <c r="V147" s="27"/>
      <c r="AA147" s="15">
        <v>0</v>
      </c>
      <c r="AB147" s="15" t="s">
        <v>815</v>
      </c>
      <c r="AC147" s="27"/>
      <c r="AH147" s="15">
        <v>0</v>
      </c>
      <c r="AI147" s="15" t="s">
        <v>815</v>
      </c>
      <c r="AJ147" s="27"/>
      <c r="AO147" s="15">
        <v>0</v>
      </c>
      <c r="AP147" s="15" t="s">
        <v>815</v>
      </c>
      <c r="AQ147" s="27"/>
      <c r="AV147" s="15">
        <v>0</v>
      </c>
      <c r="AW147" s="15" t="s">
        <v>815</v>
      </c>
    </row>
    <row r="148" spans="1:49" x14ac:dyDescent="0.25">
      <c r="A148" s="15" t="s">
        <v>322</v>
      </c>
      <c r="B148" s="15" t="s">
        <v>23</v>
      </c>
      <c r="C148" s="15">
        <v>74.63</v>
      </c>
      <c r="D148" s="15">
        <v>247</v>
      </c>
      <c r="E148" s="15">
        <v>4.7300000000000004</v>
      </c>
      <c r="F148" s="15">
        <v>0.12825529950525713</v>
      </c>
      <c r="G148" s="15">
        <v>21</v>
      </c>
      <c r="H148" s="15">
        <v>0.10610057940939874</v>
      </c>
      <c r="I148" s="15">
        <v>34</v>
      </c>
      <c r="J148" s="15">
        <v>0.29954885358098426</v>
      </c>
      <c r="K148" s="15">
        <v>116</v>
      </c>
      <c r="L148" s="15">
        <v>0.17664664195502094</v>
      </c>
      <c r="M148" s="15">
        <v>4.63</v>
      </c>
      <c r="N148" s="15">
        <v>-1.0584263002851537</v>
      </c>
      <c r="O148" s="15">
        <v>7.31</v>
      </c>
      <c r="P148" s="15">
        <v>-0.15479229622317217</v>
      </c>
      <c r="Q148" s="15">
        <v>-0.50266722205766479</v>
      </c>
      <c r="R148" s="15">
        <v>-8.3777870342944136E-2</v>
      </c>
      <c r="S148" s="15">
        <v>5</v>
      </c>
      <c r="T148" s="15">
        <v>166</v>
      </c>
      <c r="U148" s="15">
        <v>152</v>
      </c>
      <c r="V148" s="27"/>
      <c r="W148" s="15">
        <v>16</v>
      </c>
      <c r="X148" s="15">
        <v>0</v>
      </c>
      <c r="Y148" s="15">
        <v>392</v>
      </c>
      <c r="Z148" s="15">
        <v>75</v>
      </c>
      <c r="AA148" s="15">
        <v>467</v>
      </c>
      <c r="AB148" s="15">
        <v>29.1875</v>
      </c>
      <c r="AC148" s="27"/>
      <c r="AD148" s="15">
        <v>14</v>
      </c>
      <c r="AE148" s="15">
        <v>0</v>
      </c>
      <c r="AF148" s="15">
        <v>345</v>
      </c>
      <c r="AG148" s="15">
        <v>196</v>
      </c>
      <c r="AH148" s="15">
        <v>541</v>
      </c>
      <c r="AI148" s="15">
        <v>38.642857142857146</v>
      </c>
      <c r="AJ148" s="27"/>
      <c r="AO148" s="15">
        <v>0</v>
      </c>
      <c r="AP148" s="15" t="s">
        <v>815</v>
      </c>
      <c r="AQ148" s="27"/>
      <c r="AV148" s="15">
        <v>0</v>
      </c>
      <c r="AW148" s="15" t="s">
        <v>815</v>
      </c>
    </row>
    <row r="149" spans="1:49" x14ac:dyDescent="0.25">
      <c r="A149" s="15" t="s">
        <v>402</v>
      </c>
      <c r="B149" s="15" t="s">
        <v>23</v>
      </c>
      <c r="C149" s="15">
        <v>74.75</v>
      </c>
      <c r="D149" s="15">
        <v>234</v>
      </c>
      <c r="E149" s="15">
        <v>4.67</v>
      </c>
      <c r="F149" s="15">
        <v>0.3373595481039563</v>
      </c>
      <c r="G149" s="15">
        <v>22</v>
      </c>
      <c r="H149" s="15">
        <v>0.25296296333766283</v>
      </c>
      <c r="I149" s="15">
        <v>37.5</v>
      </c>
      <c r="J149" s="15">
        <v>1.0857195442881322</v>
      </c>
      <c r="K149" s="15">
        <v>120</v>
      </c>
      <c r="L149" s="15">
        <v>0.6231819790035481</v>
      </c>
      <c r="M149" s="15">
        <v>3.96</v>
      </c>
      <c r="N149" s="15">
        <v>1.6550793223113385</v>
      </c>
      <c r="O149" s="15">
        <v>6.89</v>
      </c>
      <c r="P149" s="15">
        <v>0.88354106347813222</v>
      </c>
      <c r="Q149" s="15">
        <v>4.83784442052277</v>
      </c>
      <c r="R149" s="15">
        <v>0.8063074034204617</v>
      </c>
      <c r="V149" s="27"/>
      <c r="W149" s="15">
        <v>13</v>
      </c>
      <c r="X149" s="15">
        <v>0</v>
      </c>
      <c r="Y149" s="15">
        <v>12</v>
      </c>
      <c r="Z149" s="15">
        <v>232</v>
      </c>
      <c r="AA149" s="15">
        <v>244</v>
      </c>
      <c r="AB149" s="15">
        <v>18.76923076923077</v>
      </c>
      <c r="AC149" s="27"/>
      <c r="AD149" s="15">
        <v>12</v>
      </c>
      <c r="AE149" s="15">
        <v>0</v>
      </c>
      <c r="AF149" s="15">
        <v>96</v>
      </c>
      <c r="AG149" s="15">
        <v>233</v>
      </c>
      <c r="AH149" s="15">
        <v>329</v>
      </c>
      <c r="AI149" s="15">
        <v>27.416666666666668</v>
      </c>
      <c r="AJ149" s="27"/>
      <c r="AK149" s="15">
        <v>9</v>
      </c>
      <c r="AL149" s="15">
        <v>0</v>
      </c>
      <c r="AM149" s="15">
        <v>21</v>
      </c>
      <c r="AN149" s="15">
        <v>147</v>
      </c>
      <c r="AO149" s="15">
        <v>168</v>
      </c>
      <c r="AP149" s="15">
        <v>18.666666666666668</v>
      </c>
      <c r="AQ149" s="27"/>
      <c r="AR149" s="15">
        <v>3</v>
      </c>
      <c r="AS149" s="15">
        <v>0</v>
      </c>
      <c r="AT149" s="15">
        <v>0</v>
      </c>
      <c r="AU149" s="15">
        <v>51</v>
      </c>
      <c r="AV149" s="15">
        <v>51</v>
      </c>
      <c r="AW149" s="15">
        <v>17</v>
      </c>
    </row>
    <row r="150" spans="1:49" x14ac:dyDescent="0.25">
      <c r="A150" s="15" t="s">
        <v>440</v>
      </c>
      <c r="B150" s="15" t="s">
        <v>23</v>
      </c>
      <c r="C150" s="15">
        <v>76</v>
      </c>
      <c r="D150" s="15">
        <v>235</v>
      </c>
      <c r="E150" s="15">
        <v>4.76</v>
      </c>
      <c r="F150" s="15">
        <v>2.3703175205910653E-2</v>
      </c>
      <c r="I150" s="15">
        <v>33</v>
      </c>
      <c r="J150" s="15">
        <v>7.4928656236084898E-2</v>
      </c>
      <c r="K150" s="15">
        <v>115</v>
      </c>
      <c r="L150" s="15">
        <v>6.5012807692889168E-2</v>
      </c>
      <c r="M150" s="15">
        <v>4.25</v>
      </c>
      <c r="N150" s="15">
        <v>0.4805768886501699</v>
      </c>
      <c r="O150" s="15">
        <v>6.99</v>
      </c>
      <c r="P150" s="15">
        <v>0.63631883497782027</v>
      </c>
      <c r="Q150" s="15">
        <v>1.2805403627628749</v>
      </c>
      <c r="R150" s="15">
        <v>0.25610807255257495</v>
      </c>
      <c r="S150" s="15">
        <v>6</v>
      </c>
      <c r="T150" s="15">
        <v>192</v>
      </c>
      <c r="U150" s="15">
        <v>172</v>
      </c>
      <c r="V150" s="27"/>
      <c r="AA150" s="15">
        <v>0</v>
      </c>
      <c r="AB150" s="15" t="s">
        <v>815</v>
      </c>
      <c r="AC150" s="27"/>
      <c r="AH150" s="15">
        <v>0</v>
      </c>
      <c r="AI150" s="15" t="s">
        <v>815</v>
      </c>
      <c r="AJ150" s="27"/>
      <c r="AO150" s="15">
        <v>0</v>
      </c>
      <c r="AP150" s="15" t="s">
        <v>815</v>
      </c>
      <c r="AQ150" s="27"/>
      <c r="AV150" s="15">
        <v>0</v>
      </c>
      <c r="AW150" s="15" t="s">
        <v>815</v>
      </c>
    </row>
    <row r="151" spans="1:49" x14ac:dyDescent="0.25">
      <c r="A151" s="15" t="s">
        <v>141</v>
      </c>
      <c r="B151" s="15" t="s">
        <v>23</v>
      </c>
      <c r="C151" s="15">
        <v>74</v>
      </c>
      <c r="D151" s="15">
        <v>253</v>
      </c>
      <c r="E151" s="15">
        <v>4.79</v>
      </c>
      <c r="F151" s="15">
        <v>-8.0848949093438927E-2</v>
      </c>
      <c r="G151" s="15">
        <v>19</v>
      </c>
      <c r="H151" s="15">
        <v>-0.18762418844712947</v>
      </c>
      <c r="I151" s="15">
        <v>34.5</v>
      </c>
      <c r="J151" s="15">
        <v>0.411858952253434</v>
      </c>
      <c r="K151" s="15">
        <v>114</v>
      </c>
      <c r="L151" s="15">
        <v>-4.6621026569242628E-2</v>
      </c>
      <c r="M151" s="15">
        <v>4.3499999999999996</v>
      </c>
      <c r="N151" s="15">
        <v>7.5576049456665031E-2</v>
      </c>
      <c r="O151" s="15">
        <v>7.2</v>
      </c>
      <c r="P151" s="15">
        <v>0.11715215512716808</v>
      </c>
      <c r="Q151" s="15">
        <v>0.2894929927274561</v>
      </c>
      <c r="R151" s="15">
        <v>4.8248832121242681E-2</v>
      </c>
      <c r="V151" s="27"/>
      <c r="W151" s="15">
        <v>16</v>
      </c>
      <c r="X151" s="15">
        <v>0</v>
      </c>
      <c r="Y151" s="15">
        <v>179</v>
      </c>
      <c r="Z151" s="15">
        <v>372</v>
      </c>
      <c r="AA151" s="15">
        <v>551</v>
      </c>
      <c r="AB151" s="15">
        <v>34.4375</v>
      </c>
      <c r="AC151" s="27"/>
      <c r="AD151" s="15">
        <v>16</v>
      </c>
      <c r="AE151" s="15">
        <v>0</v>
      </c>
      <c r="AF151" s="15">
        <v>361</v>
      </c>
      <c r="AG151" s="15">
        <v>329</v>
      </c>
      <c r="AH151" s="15">
        <v>690</v>
      </c>
      <c r="AI151" s="15">
        <v>43.125</v>
      </c>
      <c r="AJ151" s="27"/>
      <c r="AK151" s="15">
        <v>16</v>
      </c>
      <c r="AL151" s="15">
        <v>0</v>
      </c>
      <c r="AM151" s="15">
        <v>256</v>
      </c>
      <c r="AN151" s="15">
        <v>281</v>
      </c>
      <c r="AO151" s="15">
        <v>537</v>
      </c>
      <c r="AP151" s="15">
        <v>33.5625</v>
      </c>
      <c r="AQ151" s="27"/>
      <c r="AR151" s="15">
        <v>13</v>
      </c>
      <c r="AS151" s="15">
        <v>0</v>
      </c>
      <c r="AT151" s="15">
        <v>102</v>
      </c>
      <c r="AU151" s="15">
        <v>175</v>
      </c>
      <c r="AV151" s="15">
        <v>277</v>
      </c>
      <c r="AW151" s="15">
        <v>21.307692307692307</v>
      </c>
    </row>
    <row r="152" spans="1:49" x14ac:dyDescent="0.25">
      <c r="A152" s="15" t="s">
        <v>334</v>
      </c>
      <c r="B152" s="15" t="s">
        <v>23</v>
      </c>
      <c r="C152" s="15">
        <v>72.5</v>
      </c>
      <c r="D152" s="15">
        <v>232</v>
      </c>
      <c r="E152" s="15">
        <v>4.51</v>
      </c>
      <c r="F152" s="15">
        <v>0.89497087770048322</v>
      </c>
      <c r="G152" s="15">
        <v>28</v>
      </c>
      <c r="H152" s="15">
        <v>1.1341372669072474</v>
      </c>
      <c r="I152" s="15">
        <v>39</v>
      </c>
      <c r="J152" s="15">
        <v>1.4226498403054813</v>
      </c>
      <c r="K152" s="15">
        <v>127</v>
      </c>
      <c r="L152" s="15">
        <v>1.4046188188384707</v>
      </c>
      <c r="M152" s="15">
        <v>4.0199999999999996</v>
      </c>
      <c r="N152" s="15">
        <v>1.4120788187952362</v>
      </c>
      <c r="O152" s="15">
        <v>6.92</v>
      </c>
      <c r="P152" s="15">
        <v>0.80937439492803842</v>
      </c>
      <c r="Q152" s="15">
        <v>7.077830017474958</v>
      </c>
      <c r="R152" s="15">
        <v>1.1796383362458263</v>
      </c>
      <c r="S152" s="15">
        <v>4</v>
      </c>
      <c r="T152" s="15">
        <v>132</v>
      </c>
      <c r="U152" s="15">
        <v>125</v>
      </c>
      <c r="V152" s="27"/>
      <c r="W152" s="15">
        <v>7</v>
      </c>
      <c r="X152" s="15">
        <v>0</v>
      </c>
      <c r="Y152" s="15">
        <v>81</v>
      </c>
      <c r="Z152" s="15">
        <v>117</v>
      </c>
      <c r="AA152" s="15">
        <v>198</v>
      </c>
      <c r="AB152" s="15">
        <v>28.285714285714285</v>
      </c>
      <c r="AC152" s="27"/>
      <c r="AD152" s="15">
        <v>14</v>
      </c>
      <c r="AE152" s="15">
        <v>0</v>
      </c>
      <c r="AF152" s="15">
        <v>103</v>
      </c>
      <c r="AG152" s="15">
        <v>283</v>
      </c>
      <c r="AH152" s="15">
        <v>386</v>
      </c>
      <c r="AI152" s="15">
        <v>27.571428571428573</v>
      </c>
      <c r="AJ152" s="27"/>
      <c r="AK152" s="15">
        <v>13</v>
      </c>
      <c r="AL152" s="15">
        <v>0</v>
      </c>
      <c r="AM152" s="15">
        <v>71</v>
      </c>
      <c r="AN152" s="15">
        <v>228</v>
      </c>
      <c r="AO152" s="15">
        <v>299</v>
      </c>
      <c r="AP152" s="15">
        <v>23</v>
      </c>
      <c r="AQ152" s="27"/>
      <c r="AR152" s="15">
        <v>14</v>
      </c>
      <c r="AS152" s="15">
        <v>0</v>
      </c>
      <c r="AT152" s="15">
        <v>251</v>
      </c>
      <c r="AU152" s="15">
        <v>249</v>
      </c>
      <c r="AV152" s="15">
        <v>500</v>
      </c>
      <c r="AW152" s="15">
        <v>35.714285714285715</v>
      </c>
    </row>
    <row r="153" spans="1:49" x14ac:dyDescent="0.25">
      <c r="A153" s="15" t="s">
        <v>168</v>
      </c>
      <c r="B153" s="15" t="s">
        <v>23</v>
      </c>
      <c r="C153" s="15">
        <v>74.25</v>
      </c>
      <c r="D153" s="15">
        <v>248</v>
      </c>
      <c r="E153" s="15">
        <v>4.7</v>
      </c>
      <c r="F153" s="15">
        <v>0.23280742380460673</v>
      </c>
      <c r="G153" s="15">
        <v>30</v>
      </c>
      <c r="H153" s="15">
        <v>1.4278620347637756</v>
      </c>
      <c r="I153" s="15">
        <v>36</v>
      </c>
      <c r="J153" s="15">
        <v>0.74878924827078308</v>
      </c>
      <c r="K153" s="15">
        <v>120</v>
      </c>
      <c r="L153" s="15">
        <v>0.6231819790035481</v>
      </c>
      <c r="Q153" s="15">
        <v>3.0326406858427135</v>
      </c>
      <c r="R153" s="15">
        <v>0.75816017146067838</v>
      </c>
      <c r="S153" s="15">
        <v>4</v>
      </c>
      <c r="T153" s="15">
        <v>126</v>
      </c>
      <c r="U153" s="15">
        <v>119</v>
      </c>
      <c r="V153" s="27"/>
      <c r="W153" s="15">
        <v>3</v>
      </c>
      <c r="X153" s="15">
        <v>0</v>
      </c>
      <c r="Y153" s="15">
        <v>0</v>
      </c>
      <c r="Z153" s="15">
        <v>54</v>
      </c>
      <c r="AA153" s="15">
        <v>54</v>
      </c>
      <c r="AB153" s="15">
        <v>18</v>
      </c>
      <c r="AC153" s="27"/>
      <c r="AH153" s="15">
        <v>0</v>
      </c>
      <c r="AI153" s="15" t="s">
        <v>815</v>
      </c>
      <c r="AJ153" s="27"/>
      <c r="AO153" s="15">
        <v>0</v>
      </c>
      <c r="AP153" s="15" t="s">
        <v>815</v>
      </c>
      <c r="AQ153" s="27"/>
      <c r="AV153" s="15">
        <v>0</v>
      </c>
      <c r="AW153" s="15" t="s">
        <v>815</v>
      </c>
    </row>
    <row r="154" spans="1:49" x14ac:dyDescent="0.25">
      <c r="A154" s="15" t="s">
        <v>285</v>
      </c>
      <c r="B154" s="15" t="s">
        <v>23</v>
      </c>
      <c r="C154" s="15">
        <v>74.63</v>
      </c>
      <c r="D154" s="15">
        <v>251</v>
      </c>
      <c r="E154" s="15">
        <v>4.6500000000000004</v>
      </c>
      <c r="F154" s="15">
        <v>0.40706096430352062</v>
      </c>
      <c r="G154" s="15">
        <v>23</v>
      </c>
      <c r="H154" s="15">
        <v>0.39982534726592694</v>
      </c>
      <c r="I154" s="15">
        <v>40</v>
      </c>
      <c r="J154" s="15">
        <v>1.6472700376503806</v>
      </c>
      <c r="K154" s="15">
        <v>127</v>
      </c>
      <c r="L154" s="15">
        <v>1.4046188188384707</v>
      </c>
      <c r="M154" s="15">
        <v>4.18</v>
      </c>
      <c r="N154" s="15">
        <v>0.76407747608562548</v>
      </c>
      <c r="O154" s="15">
        <v>7.08</v>
      </c>
      <c r="P154" s="15">
        <v>0.41381882932754105</v>
      </c>
      <c r="Q154" s="15">
        <v>5.0366714734714657</v>
      </c>
      <c r="R154" s="15">
        <v>0.83944524557857758</v>
      </c>
      <c r="S154" s="15">
        <v>1</v>
      </c>
      <c r="T154" s="15">
        <v>5</v>
      </c>
      <c r="U154" s="15">
        <v>5</v>
      </c>
      <c r="V154" s="27"/>
      <c r="W154" s="15">
        <v>16</v>
      </c>
      <c r="X154" s="15">
        <v>0</v>
      </c>
      <c r="Y154" s="15">
        <v>992</v>
      </c>
      <c r="Z154" s="15">
        <v>101</v>
      </c>
      <c r="AA154" s="15">
        <v>1093</v>
      </c>
      <c r="AB154" s="15">
        <v>68.3125</v>
      </c>
      <c r="AC154" s="27"/>
      <c r="AD154" s="15">
        <v>16</v>
      </c>
      <c r="AE154" s="15">
        <v>0</v>
      </c>
      <c r="AF154" s="15">
        <v>1003</v>
      </c>
      <c r="AG154" s="15">
        <v>89</v>
      </c>
      <c r="AH154" s="15">
        <v>1092</v>
      </c>
      <c r="AI154" s="15">
        <v>68.25</v>
      </c>
      <c r="AJ154" s="27"/>
      <c r="AK154" s="15">
        <v>16</v>
      </c>
      <c r="AL154" s="15">
        <v>0</v>
      </c>
      <c r="AM154" s="15">
        <v>948</v>
      </c>
      <c r="AN154" s="15">
        <v>76</v>
      </c>
      <c r="AO154" s="15">
        <v>1024</v>
      </c>
      <c r="AP154" s="15">
        <v>64</v>
      </c>
      <c r="AQ154" s="27"/>
      <c r="AR154" s="15">
        <v>16</v>
      </c>
      <c r="AS154" s="15">
        <v>0</v>
      </c>
      <c r="AT154" s="15">
        <v>930</v>
      </c>
      <c r="AU154" s="15">
        <v>85</v>
      </c>
      <c r="AV154" s="15">
        <v>1015</v>
      </c>
      <c r="AW154" s="15">
        <v>63.4375</v>
      </c>
    </row>
    <row r="155" spans="1:49" x14ac:dyDescent="0.25">
      <c r="A155" s="15" t="s">
        <v>410</v>
      </c>
      <c r="B155" s="15" t="s">
        <v>23</v>
      </c>
      <c r="C155" s="15">
        <v>75.13</v>
      </c>
      <c r="D155" s="15">
        <v>243</v>
      </c>
      <c r="E155" s="15">
        <v>4.71</v>
      </c>
      <c r="F155" s="15">
        <v>0.19795671570482457</v>
      </c>
      <c r="G155" s="15">
        <v>21</v>
      </c>
      <c r="H155" s="15">
        <v>0.10610057940939874</v>
      </c>
      <c r="I155" s="15">
        <v>32.5</v>
      </c>
      <c r="J155" s="15">
        <v>-3.7381442436364792E-2</v>
      </c>
      <c r="K155" s="15">
        <v>111</v>
      </c>
      <c r="L155" s="15">
        <v>-0.38152252935563802</v>
      </c>
      <c r="M155" s="15">
        <v>4.2</v>
      </c>
      <c r="N155" s="15">
        <v>0.68307730824692237</v>
      </c>
      <c r="O155" s="15">
        <v>7.22</v>
      </c>
      <c r="P155" s="15">
        <v>6.7707709427107007E-2</v>
      </c>
      <c r="Q155" s="15">
        <v>0.63593834099624991</v>
      </c>
      <c r="R155" s="15">
        <v>0.10598972349937498</v>
      </c>
      <c r="S155" s="15">
        <v>2</v>
      </c>
      <c r="T155" s="15">
        <v>40</v>
      </c>
      <c r="U155" s="15">
        <v>39</v>
      </c>
      <c r="V155" s="27"/>
      <c r="W155" s="15">
        <v>8</v>
      </c>
      <c r="X155" s="15">
        <v>0</v>
      </c>
      <c r="Y155" s="15">
        <v>51</v>
      </c>
      <c r="Z155" s="15">
        <v>124</v>
      </c>
      <c r="AA155" s="15">
        <v>175</v>
      </c>
      <c r="AB155" s="15">
        <v>21.875</v>
      </c>
      <c r="AC155" s="27"/>
      <c r="AD155" s="15">
        <v>15</v>
      </c>
      <c r="AE155" s="15">
        <v>0</v>
      </c>
      <c r="AF155" s="15">
        <v>80</v>
      </c>
      <c r="AG155" s="15">
        <v>287</v>
      </c>
      <c r="AH155" s="15">
        <v>367</v>
      </c>
      <c r="AI155" s="15">
        <v>24.466666666666665</v>
      </c>
      <c r="AJ155" s="27"/>
      <c r="AK155" s="15">
        <v>14</v>
      </c>
      <c r="AL155" s="15">
        <v>0</v>
      </c>
      <c r="AM155" s="15">
        <v>523</v>
      </c>
      <c r="AN155" s="15">
        <v>143</v>
      </c>
      <c r="AO155" s="15">
        <v>666</v>
      </c>
      <c r="AP155" s="15">
        <v>47.571428571428569</v>
      </c>
      <c r="AQ155" s="27"/>
      <c r="AR155" s="15">
        <v>13</v>
      </c>
      <c r="AS155" s="15">
        <v>0</v>
      </c>
      <c r="AT155" s="15">
        <v>710</v>
      </c>
      <c r="AU155" s="15">
        <v>76</v>
      </c>
      <c r="AV155" s="15">
        <v>786</v>
      </c>
      <c r="AW155" s="15">
        <v>60.46153846153846</v>
      </c>
    </row>
    <row r="156" spans="1:49" x14ac:dyDescent="0.25">
      <c r="A156" s="15" t="s">
        <v>373</v>
      </c>
      <c r="B156" s="15" t="s">
        <v>23</v>
      </c>
      <c r="C156" s="15">
        <v>73.38</v>
      </c>
      <c r="D156" s="15">
        <v>253</v>
      </c>
      <c r="E156" s="15">
        <v>4.71</v>
      </c>
      <c r="F156" s="15">
        <v>0.19795671570482457</v>
      </c>
      <c r="G156" s="15">
        <v>26</v>
      </c>
      <c r="H156" s="15">
        <v>0.84041249905071924</v>
      </c>
      <c r="I156" s="15">
        <v>38.5</v>
      </c>
      <c r="J156" s="15">
        <v>1.3103397416330316</v>
      </c>
      <c r="K156" s="15">
        <v>122</v>
      </c>
      <c r="L156" s="15">
        <v>0.84644964752781171</v>
      </c>
      <c r="M156" s="15">
        <v>4.3099999999999996</v>
      </c>
      <c r="N156" s="15">
        <v>0.2375763851340677</v>
      </c>
      <c r="O156" s="15">
        <v>7.29</v>
      </c>
      <c r="P156" s="15">
        <v>-0.10534785052311112</v>
      </c>
      <c r="Q156" s="15">
        <v>3.3273871385273437</v>
      </c>
      <c r="R156" s="15">
        <v>0.55456452308789062</v>
      </c>
      <c r="S156" s="15">
        <v>4</v>
      </c>
      <c r="T156" s="15">
        <v>139</v>
      </c>
      <c r="U156" s="15">
        <v>131</v>
      </c>
      <c r="V156" s="27"/>
      <c r="W156" s="15">
        <v>16</v>
      </c>
      <c r="X156" s="15">
        <v>0</v>
      </c>
      <c r="Y156" s="15">
        <v>340</v>
      </c>
      <c r="Z156" s="15">
        <v>168</v>
      </c>
      <c r="AA156" s="15">
        <v>508</v>
      </c>
      <c r="AB156" s="15">
        <v>31.75</v>
      </c>
      <c r="AC156" s="27"/>
      <c r="AH156" s="15">
        <v>0</v>
      </c>
      <c r="AI156" s="15" t="s">
        <v>815</v>
      </c>
      <c r="AJ156" s="27"/>
      <c r="AO156" s="15">
        <v>0</v>
      </c>
      <c r="AP156" s="15" t="s">
        <v>815</v>
      </c>
      <c r="AQ156" s="27"/>
      <c r="AV156" s="15">
        <v>0</v>
      </c>
      <c r="AW156" s="15" t="s">
        <v>815</v>
      </c>
    </row>
    <row r="157" spans="1:49" x14ac:dyDescent="0.25">
      <c r="A157" s="15" t="s">
        <v>335</v>
      </c>
      <c r="B157" s="15" t="s">
        <v>23</v>
      </c>
      <c r="C157" s="15">
        <v>75.13</v>
      </c>
      <c r="D157" s="15">
        <v>237</v>
      </c>
      <c r="E157" s="15">
        <v>4.6500000000000004</v>
      </c>
      <c r="F157" s="15">
        <v>0.40706096430352062</v>
      </c>
      <c r="G157" s="15">
        <v>21</v>
      </c>
      <c r="H157" s="15">
        <v>0.10610057940939874</v>
      </c>
      <c r="I157" s="15">
        <v>35.5</v>
      </c>
      <c r="J157" s="15">
        <v>0.6364791495983334</v>
      </c>
      <c r="K157" s="15">
        <v>113</v>
      </c>
      <c r="L157" s="15">
        <v>-0.15825486083137441</v>
      </c>
      <c r="Q157" s="15">
        <v>0.99138583247987822</v>
      </c>
      <c r="R157" s="15">
        <v>0.24784645811996955</v>
      </c>
      <c r="S157" s="15">
        <v>5</v>
      </c>
      <c r="T157" s="15">
        <v>169</v>
      </c>
      <c r="U157" s="15">
        <v>154</v>
      </c>
      <c r="V157" s="27"/>
      <c r="W157" s="15">
        <v>14</v>
      </c>
      <c r="X157" s="15">
        <v>0</v>
      </c>
      <c r="Y157" s="15">
        <v>3</v>
      </c>
      <c r="Z157" s="15">
        <v>313</v>
      </c>
      <c r="AA157" s="15">
        <v>316</v>
      </c>
      <c r="AB157" s="15">
        <v>22.571428571428573</v>
      </c>
      <c r="AC157" s="27"/>
      <c r="AH157" s="15">
        <v>0</v>
      </c>
      <c r="AI157" s="15" t="s">
        <v>815</v>
      </c>
      <c r="AJ157" s="27"/>
      <c r="AO157" s="15">
        <v>0</v>
      </c>
      <c r="AP157" s="15" t="s">
        <v>815</v>
      </c>
      <c r="AQ157" s="27"/>
      <c r="AV157" s="15">
        <v>0</v>
      </c>
      <c r="AW157" s="15" t="s">
        <v>815</v>
      </c>
    </row>
    <row r="158" spans="1:49" x14ac:dyDescent="0.25">
      <c r="A158" s="15" t="s">
        <v>372</v>
      </c>
      <c r="B158" s="15" t="s">
        <v>23</v>
      </c>
      <c r="C158" s="15">
        <v>73.13</v>
      </c>
      <c r="D158" s="15">
        <v>237</v>
      </c>
      <c r="E158" s="15">
        <v>4.58</v>
      </c>
      <c r="F158" s="15">
        <v>0.6510159210020019</v>
      </c>
      <c r="G158" s="15">
        <v>25</v>
      </c>
      <c r="H158" s="15">
        <v>0.69355011512245512</v>
      </c>
      <c r="I158" s="15">
        <v>42</v>
      </c>
      <c r="J158" s="15">
        <v>2.0965104323401795</v>
      </c>
      <c r="K158" s="15">
        <v>128</v>
      </c>
      <c r="L158" s="15">
        <v>1.5162526531006024</v>
      </c>
      <c r="M158" s="15">
        <v>4.21</v>
      </c>
      <c r="N158" s="15">
        <v>0.64257722432757258</v>
      </c>
      <c r="O158" s="15">
        <v>6.91</v>
      </c>
      <c r="P158" s="15">
        <v>0.83409661777806887</v>
      </c>
      <c r="Q158" s="15">
        <v>6.4340029636708813</v>
      </c>
      <c r="R158" s="15">
        <v>1.0723338272784801</v>
      </c>
      <c r="V158" s="27"/>
      <c r="W158" s="15">
        <v>9</v>
      </c>
      <c r="X158" s="15">
        <v>0</v>
      </c>
      <c r="Y158" s="15">
        <v>258</v>
      </c>
      <c r="Z158" s="15">
        <v>58</v>
      </c>
      <c r="AA158" s="15">
        <v>316</v>
      </c>
      <c r="AB158" s="15">
        <v>35.111111111111114</v>
      </c>
      <c r="AC158" s="27"/>
      <c r="AD158" s="15">
        <v>12</v>
      </c>
      <c r="AE158" s="15">
        <v>0</v>
      </c>
      <c r="AF158" s="15">
        <v>667</v>
      </c>
      <c r="AG158" s="15">
        <v>57</v>
      </c>
      <c r="AH158" s="15">
        <v>724</v>
      </c>
      <c r="AI158" s="15">
        <v>60.333333333333336</v>
      </c>
      <c r="AJ158" s="27"/>
      <c r="AK158" s="15">
        <v>13</v>
      </c>
      <c r="AL158" s="15">
        <v>0</v>
      </c>
      <c r="AM158" s="15">
        <v>771</v>
      </c>
      <c r="AN158" s="15">
        <v>87</v>
      </c>
      <c r="AO158" s="15">
        <v>858</v>
      </c>
      <c r="AP158" s="15">
        <v>66</v>
      </c>
      <c r="AQ158" s="27"/>
      <c r="AR158" s="15">
        <v>12</v>
      </c>
      <c r="AS158" s="15">
        <v>0</v>
      </c>
      <c r="AT158" s="15">
        <v>671</v>
      </c>
      <c r="AU158" s="15">
        <v>36</v>
      </c>
      <c r="AV158" s="15">
        <v>707</v>
      </c>
      <c r="AW158" s="15">
        <v>58.916666666666664</v>
      </c>
    </row>
    <row r="159" spans="1:49" x14ac:dyDescent="0.25">
      <c r="A159" s="15" t="s">
        <v>381</v>
      </c>
      <c r="B159" s="15" t="s">
        <v>23</v>
      </c>
      <c r="C159" s="15">
        <v>75</v>
      </c>
      <c r="D159" s="15">
        <v>218</v>
      </c>
      <c r="E159" s="15">
        <v>4.5199999999999996</v>
      </c>
      <c r="F159" s="15">
        <v>0.86012016960070115</v>
      </c>
      <c r="I159" s="15">
        <v>31.5</v>
      </c>
      <c r="J159" s="15">
        <v>-0.26200163978126417</v>
      </c>
      <c r="K159" s="15">
        <v>117</v>
      </c>
      <c r="L159" s="15">
        <v>0.28828047621715275</v>
      </c>
      <c r="Q159" s="15">
        <v>0.88639900603658961</v>
      </c>
      <c r="R159" s="15">
        <v>0.29546633534552985</v>
      </c>
      <c r="S159" s="15">
        <v>5</v>
      </c>
      <c r="T159" s="15">
        <v>144</v>
      </c>
      <c r="U159" s="15">
        <v>136</v>
      </c>
      <c r="V159" s="27"/>
      <c r="W159" s="15">
        <v>16</v>
      </c>
      <c r="X159" s="15">
        <v>0</v>
      </c>
      <c r="Y159" s="15">
        <v>708</v>
      </c>
      <c r="Z159" s="15">
        <v>171</v>
      </c>
      <c r="AA159" s="15">
        <v>879</v>
      </c>
      <c r="AB159" s="15">
        <v>54.9375</v>
      </c>
      <c r="AC159" s="27"/>
      <c r="AD159" s="15">
        <v>14</v>
      </c>
      <c r="AE159" s="15">
        <v>0</v>
      </c>
      <c r="AF159" s="15">
        <v>997</v>
      </c>
      <c r="AG159" s="15">
        <v>61</v>
      </c>
      <c r="AH159" s="15">
        <v>1058</v>
      </c>
      <c r="AI159" s="15">
        <v>75.571428571428569</v>
      </c>
      <c r="AJ159" s="27"/>
      <c r="AK159" s="15">
        <v>16</v>
      </c>
      <c r="AL159" s="15">
        <v>0</v>
      </c>
      <c r="AM159" s="15">
        <v>1048</v>
      </c>
      <c r="AN159" s="15">
        <v>78</v>
      </c>
      <c r="AO159" s="15">
        <v>1126</v>
      </c>
      <c r="AP159" s="15">
        <v>70.375</v>
      </c>
      <c r="AQ159" s="27"/>
      <c r="AR159" s="15">
        <v>14</v>
      </c>
      <c r="AS159" s="15">
        <v>0</v>
      </c>
      <c r="AT159" s="15">
        <v>846</v>
      </c>
      <c r="AU159" s="15">
        <v>66</v>
      </c>
      <c r="AV159" s="15">
        <v>912</v>
      </c>
      <c r="AW159" s="15">
        <v>65.142857142857139</v>
      </c>
    </row>
    <row r="160" spans="1:49" x14ac:dyDescent="0.25">
      <c r="A160" s="15" t="s">
        <v>349</v>
      </c>
      <c r="B160" s="15" t="s">
        <v>23</v>
      </c>
      <c r="C160" s="15">
        <v>76.75</v>
      </c>
      <c r="D160" s="15">
        <v>245</v>
      </c>
      <c r="E160" s="15">
        <v>4.67</v>
      </c>
      <c r="F160" s="15">
        <v>0.3373595481039563</v>
      </c>
      <c r="G160" s="15">
        <v>26</v>
      </c>
      <c r="H160" s="15">
        <v>0.84041249905071924</v>
      </c>
      <c r="Q160" s="15">
        <v>1.1777720471546755</v>
      </c>
      <c r="R160" s="15">
        <v>0.58888602357733777</v>
      </c>
      <c r="S160" s="15">
        <v>7</v>
      </c>
      <c r="T160" s="15">
        <v>233</v>
      </c>
      <c r="U160" s="15">
        <v>191</v>
      </c>
      <c r="V160" s="27"/>
      <c r="W160" s="15">
        <v>14</v>
      </c>
      <c r="X160" s="15">
        <v>0</v>
      </c>
      <c r="Y160" s="15">
        <v>60</v>
      </c>
      <c r="Z160" s="15">
        <v>246</v>
      </c>
      <c r="AA160" s="15">
        <v>306</v>
      </c>
      <c r="AB160" s="15">
        <v>21.857142857142858</v>
      </c>
      <c r="AC160" s="27"/>
      <c r="AD160" s="15">
        <v>15</v>
      </c>
      <c r="AE160" s="15">
        <v>0</v>
      </c>
      <c r="AF160" s="15">
        <v>79</v>
      </c>
      <c r="AG160" s="15">
        <v>301</v>
      </c>
      <c r="AH160" s="15">
        <v>380</v>
      </c>
      <c r="AI160" s="15">
        <v>25.333333333333332</v>
      </c>
      <c r="AJ160" s="27"/>
      <c r="AK160" s="15">
        <v>2</v>
      </c>
      <c r="AL160" s="15">
        <v>0</v>
      </c>
      <c r="AM160" s="15">
        <v>0</v>
      </c>
      <c r="AN160" s="15">
        <v>25</v>
      </c>
      <c r="AO160" s="15">
        <v>25</v>
      </c>
      <c r="AP160" s="15">
        <v>12.5</v>
      </c>
      <c r="AQ160" s="27"/>
      <c r="AR160" s="15">
        <v>6</v>
      </c>
      <c r="AS160" s="15">
        <v>0</v>
      </c>
      <c r="AT160" s="15">
        <v>57</v>
      </c>
      <c r="AU160" s="15">
        <v>94</v>
      </c>
      <c r="AV160" s="15">
        <v>151</v>
      </c>
      <c r="AW160" s="15">
        <v>25.166666666666668</v>
      </c>
    </row>
    <row r="161" spans="1:49" x14ac:dyDescent="0.25">
      <c r="A161" s="15" t="s">
        <v>384</v>
      </c>
      <c r="B161" s="15" t="s">
        <v>23</v>
      </c>
      <c r="C161" s="15">
        <v>76.13</v>
      </c>
      <c r="D161" s="15">
        <v>250</v>
      </c>
      <c r="E161" s="15">
        <v>4.95</v>
      </c>
      <c r="F161" s="15">
        <v>-0.63846027868996591</v>
      </c>
      <c r="G161" s="15">
        <v>24</v>
      </c>
      <c r="H161" s="15">
        <v>0.54668773119419101</v>
      </c>
      <c r="I161" s="15">
        <v>32</v>
      </c>
      <c r="J161" s="15">
        <v>-0.1496915411088145</v>
      </c>
      <c r="K161" s="15">
        <v>115</v>
      </c>
      <c r="L161" s="15">
        <v>6.5012807692889168E-2</v>
      </c>
      <c r="M161" s="15">
        <v>4.1500000000000004</v>
      </c>
      <c r="N161" s="15">
        <v>0.88557772784367483</v>
      </c>
      <c r="O161" s="15">
        <v>6.64</v>
      </c>
      <c r="P161" s="15">
        <v>1.5015966347289087</v>
      </c>
      <c r="Q161" s="15">
        <v>2.2107230816608832</v>
      </c>
      <c r="R161" s="15">
        <v>0.36845384694348055</v>
      </c>
      <c r="S161" s="15">
        <v>7</v>
      </c>
      <c r="T161" s="15">
        <v>255</v>
      </c>
      <c r="U161" s="15">
        <v>204</v>
      </c>
      <c r="V161" s="27"/>
      <c r="AA161" s="15">
        <v>0</v>
      </c>
      <c r="AB161" s="15" t="s">
        <v>815</v>
      </c>
      <c r="AC161" s="27"/>
      <c r="AD161" s="15">
        <v>1</v>
      </c>
      <c r="AE161" s="15">
        <v>0</v>
      </c>
      <c r="AF161" s="15">
        <v>0</v>
      </c>
      <c r="AG161" s="15">
        <v>15</v>
      </c>
      <c r="AH161" s="15">
        <v>15</v>
      </c>
      <c r="AI161" s="15">
        <v>15</v>
      </c>
      <c r="AJ161" s="27"/>
      <c r="AO161" s="15">
        <v>0</v>
      </c>
      <c r="AP161" s="15" t="s">
        <v>815</v>
      </c>
      <c r="AQ161" s="27"/>
      <c r="AV161" s="15">
        <v>0</v>
      </c>
      <c r="AW161" s="15" t="s">
        <v>815</v>
      </c>
    </row>
    <row r="162" spans="1:49" x14ac:dyDescent="0.25">
      <c r="A162" s="15" t="s">
        <v>353</v>
      </c>
      <c r="B162" s="15" t="s">
        <v>45</v>
      </c>
      <c r="C162" s="15">
        <v>77.75</v>
      </c>
      <c r="D162" s="15">
        <v>336</v>
      </c>
      <c r="E162" s="15">
        <v>5.3</v>
      </c>
      <c r="F162" s="15">
        <v>-1.8582350621823662</v>
      </c>
      <c r="G162" s="15">
        <v>36</v>
      </c>
      <c r="H162" s="15">
        <v>2.3090363383333603</v>
      </c>
      <c r="I162" s="15">
        <v>24.5</v>
      </c>
      <c r="J162" s="15">
        <v>-1.8343430211955598</v>
      </c>
      <c r="Q162" s="15">
        <v>-1.3835417450445657</v>
      </c>
      <c r="R162" s="15">
        <v>-0.46118058168152193</v>
      </c>
      <c r="V162" s="27"/>
      <c r="AA162" s="15">
        <v>0</v>
      </c>
      <c r="AB162" s="15" t="s">
        <v>815</v>
      </c>
      <c r="AC162" s="27"/>
      <c r="AH162" s="15">
        <v>0</v>
      </c>
      <c r="AI162" s="15" t="s">
        <v>815</v>
      </c>
      <c r="AJ162" s="27"/>
      <c r="AO162" s="15">
        <v>0</v>
      </c>
      <c r="AP162" s="15" t="s">
        <v>815</v>
      </c>
      <c r="AQ162" s="27"/>
      <c r="AV162" s="15">
        <v>0</v>
      </c>
      <c r="AW162" s="15" t="s">
        <v>815</v>
      </c>
    </row>
    <row r="163" spans="1:49" x14ac:dyDescent="0.25">
      <c r="A163" s="15" t="s">
        <v>405</v>
      </c>
      <c r="B163" s="15" t="s">
        <v>45</v>
      </c>
      <c r="C163" s="15">
        <v>77</v>
      </c>
      <c r="D163" s="15">
        <v>315</v>
      </c>
      <c r="E163" s="15">
        <v>5.16</v>
      </c>
      <c r="F163" s="15">
        <v>-1.3703251487854067</v>
      </c>
      <c r="G163" s="15">
        <v>25</v>
      </c>
      <c r="H163" s="15">
        <v>0.69355011512245512</v>
      </c>
      <c r="I163" s="15">
        <v>28</v>
      </c>
      <c r="J163" s="15">
        <v>-1.0481723304884121</v>
      </c>
      <c r="K163" s="15">
        <v>108</v>
      </c>
      <c r="L163" s="15">
        <v>-0.71642403214203332</v>
      </c>
      <c r="M163" s="15">
        <v>4.71</v>
      </c>
      <c r="N163" s="15">
        <v>-1.3824269716399591</v>
      </c>
      <c r="O163" s="15">
        <v>7.92</v>
      </c>
      <c r="P163" s="15">
        <v>-1.6628478900750676</v>
      </c>
      <c r="Q163" s="15">
        <v>-5.4866462580084239</v>
      </c>
      <c r="R163" s="15">
        <v>-0.91444104300140394</v>
      </c>
      <c r="S163" s="15">
        <v>3</v>
      </c>
      <c r="T163" s="15">
        <v>67</v>
      </c>
      <c r="U163" s="15">
        <v>66</v>
      </c>
      <c r="V163" s="27"/>
      <c r="W163" s="15">
        <v>2</v>
      </c>
      <c r="X163" s="15">
        <v>17</v>
      </c>
      <c r="Y163" s="15">
        <v>0</v>
      </c>
      <c r="Z163" s="15">
        <v>11</v>
      </c>
      <c r="AA163" s="15">
        <v>28</v>
      </c>
      <c r="AB163" s="15">
        <v>14</v>
      </c>
      <c r="AC163" s="27"/>
      <c r="AD163" s="15">
        <v>13</v>
      </c>
      <c r="AE163" s="15">
        <v>764</v>
      </c>
      <c r="AF163" s="15">
        <v>0</v>
      </c>
      <c r="AG163" s="15">
        <v>46</v>
      </c>
      <c r="AH163" s="15">
        <v>810</v>
      </c>
      <c r="AI163" s="15">
        <v>62.307692307692307</v>
      </c>
      <c r="AJ163" s="27"/>
      <c r="AK163" s="15">
        <v>8</v>
      </c>
      <c r="AL163" s="15">
        <v>137</v>
      </c>
      <c r="AM163" s="15">
        <v>0</v>
      </c>
      <c r="AN163" s="15">
        <v>16</v>
      </c>
      <c r="AO163" s="15">
        <v>153</v>
      </c>
      <c r="AP163" s="15">
        <v>19.125</v>
      </c>
      <c r="AQ163" s="27"/>
      <c r="AR163" s="15">
        <v>1</v>
      </c>
      <c r="AS163" s="15">
        <v>46</v>
      </c>
      <c r="AT163" s="15">
        <v>0</v>
      </c>
      <c r="AU163" s="15">
        <v>0</v>
      </c>
      <c r="AV163" s="15">
        <v>46</v>
      </c>
      <c r="AW163" s="15">
        <v>46</v>
      </c>
    </row>
    <row r="164" spans="1:49" x14ac:dyDescent="0.25">
      <c r="A164" s="15" t="s">
        <v>163</v>
      </c>
      <c r="B164" s="15" t="s">
        <v>45</v>
      </c>
      <c r="C164" s="15">
        <v>76.88</v>
      </c>
      <c r="D164" s="15">
        <v>323</v>
      </c>
      <c r="E164" s="15">
        <v>5.28</v>
      </c>
      <c r="F164" s="15">
        <v>-1.7885336459828021</v>
      </c>
      <c r="G164" s="15">
        <v>26</v>
      </c>
      <c r="H164" s="15">
        <v>0.84041249905071924</v>
      </c>
      <c r="I164" s="15">
        <v>23.5</v>
      </c>
      <c r="J164" s="15">
        <v>-2.0589632185404594</v>
      </c>
      <c r="K164" s="15">
        <v>97</v>
      </c>
      <c r="L164" s="15">
        <v>-1.9443962090254832</v>
      </c>
      <c r="M164" s="15">
        <v>5</v>
      </c>
      <c r="N164" s="15">
        <v>-2.5569294053011276</v>
      </c>
      <c r="O164" s="15">
        <v>8.24</v>
      </c>
      <c r="P164" s="15">
        <v>-2.4539590212760625</v>
      </c>
      <c r="Q164" s="15">
        <v>-9.9623690010752153</v>
      </c>
      <c r="R164" s="15">
        <v>-1.6603948335125358</v>
      </c>
      <c r="S164" s="15">
        <v>4</v>
      </c>
      <c r="T164" s="15">
        <v>140</v>
      </c>
      <c r="U164" s="15">
        <v>132</v>
      </c>
      <c r="V164" s="27"/>
      <c r="W164" s="15">
        <v>7</v>
      </c>
      <c r="X164" s="15">
        <v>207</v>
      </c>
      <c r="Y164" s="15">
        <v>0</v>
      </c>
      <c r="Z164" s="15">
        <v>6</v>
      </c>
      <c r="AA164" s="15">
        <v>213</v>
      </c>
      <c r="AB164" s="15">
        <v>30.428571428571427</v>
      </c>
      <c r="AC164" s="27"/>
      <c r="AD164" s="15">
        <v>12</v>
      </c>
      <c r="AE164" s="15">
        <v>467</v>
      </c>
      <c r="AF164" s="15">
        <v>0</v>
      </c>
      <c r="AG164" s="15">
        <v>29</v>
      </c>
      <c r="AH164" s="15">
        <v>496</v>
      </c>
      <c r="AI164" s="15">
        <v>41.333333333333336</v>
      </c>
      <c r="AJ164" s="27"/>
      <c r="AK164" s="15">
        <v>16</v>
      </c>
      <c r="AL164" s="15">
        <v>284</v>
      </c>
      <c r="AM164" s="15">
        <v>0</v>
      </c>
      <c r="AN164" s="15">
        <v>81</v>
      </c>
      <c r="AO164" s="15">
        <v>365</v>
      </c>
      <c r="AP164" s="15">
        <v>22.8125</v>
      </c>
      <c r="AQ164" s="27"/>
      <c r="AR164" s="15">
        <v>12</v>
      </c>
      <c r="AS164" s="15">
        <v>369</v>
      </c>
      <c r="AT164" s="15">
        <v>0</v>
      </c>
      <c r="AU164" s="15">
        <v>65</v>
      </c>
      <c r="AV164" s="15">
        <v>434</v>
      </c>
      <c r="AW164" s="15">
        <v>36.166666666666664</v>
      </c>
    </row>
    <row r="165" spans="1:49" x14ac:dyDescent="0.25">
      <c r="A165" s="15" t="s">
        <v>269</v>
      </c>
      <c r="B165" s="15" t="s">
        <v>45</v>
      </c>
      <c r="C165" s="15">
        <v>75.88</v>
      </c>
      <c r="D165" s="15">
        <v>303</v>
      </c>
      <c r="E165" s="15">
        <v>5.21</v>
      </c>
      <c r="F165" s="15">
        <v>-1.5445786892843207</v>
      </c>
      <c r="G165" s="15">
        <v>21</v>
      </c>
      <c r="H165" s="15">
        <v>0.10610057940939874</v>
      </c>
      <c r="I165" s="15">
        <v>29</v>
      </c>
      <c r="J165" s="15">
        <v>-0.82355213314351261</v>
      </c>
      <c r="K165" s="15">
        <v>108</v>
      </c>
      <c r="L165" s="15">
        <v>-0.71642403214203332</v>
      </c>
      <c r="M165" s="15">
        <v>4.4000000000000004</v>
      </c>
      <c r="N165" s="15">
        <v>-0.126924370140091</v>
      </c>
      <c r="O165" s="15">
        <v>7.57</v>
      </c>
      <c r="P165" s="15">
        <v>-0.79757009032398141</v>
      </c>
      <c r="Q165" s="15">
        <v>-3.9029487356245403</v>
      </c>
      <c r="R165" s="15">
        <v>-0.65049145593742341</v>
      </c>
      <c r="S165" s="15">
        <v>7</v>
      </c>
      <c r="T165" s="15">
        <v>246</v>
      </c>
      <c r="U165" s="15">
        <v>197</v>
      </c>
      <c r="V165" s="27"/>
      <c r="W165" s="15">
        <v>6</v>
      </c>
      <c r="X165" s="15">
        <v>29</v>
      </c>
      <c r="Y165" s="15">
        <v>0</v>
      </c>
      <c r="Z165" s="15">
        <v>5</v>
      </c>
      <c r="AA165" s="15">
        <v>34</v>
      </c>
      <c r="AB165" s="15">
        <v>5.666666666666667</v>
      </c>
      <c r="AC165" s="27"/>
      <c r="AD165" s="15">
        <v>16</v>
      </c>
      <c r="AE165" s="15">
        <v>916</v>
      </c>
      <c r="AF165" s="15">
        <v>0</v>
      </c>
      <c r="AG165" s="15">
        <v>87</v>
      </c>
      <c r="AH165" s="15">
        <v>1003</v>
      </c>
      <c r="AI165" s="15">
        <v>62.6875</v>
      </c>
      <c r="AJ165" s="27"/>
      <c r="AK165" s="15">
        <v>16</v>
      </c>
      <c r="AL165" s="15">
        <v>1010</v>
      </c>
      <c r="AM165" s="15">
        <v>0</v>
      </c>
      <c r="AN165" s="15">
        <v>56</v>
      </c>
      <c r="AO165" s="15">
        <v>1066</v>
      </c>
      <c r="AP165" s="15">
        <v>66.625</v>
      </c>
      <c r="AQ165" s="27"/>
      <c r="AR165" s="15">
        <v>16</v>
      </c>
      <c r="AS165" s="15">
        <v>988</v>
      </c>
      <c r="AT165" s="15">
        <v>0</v>
      </c>
      <c r="AU165" s="15">
        <v>50</v>
      </c>
      <c r="AV165" s="15">
        <v>1038</v>
      </c>
      <c r="AW165" s="15">
        <v>64.875</v>
      </c>
    </row>
    <row r="166" spans="1:49" x14ac:dyDescent="0.25">
      <c r="A166" s="15" t="s">
        <v>259</v>
      </c>
      <c r="B166" s="15" t="s">
        <v>45</v>
      </c>
      <c r="C166" s="15">
        <v>78.75</v>
      </c>
      <c r="D166" s="15">
        <v>322</v>
      </c>
      <c r="E166" s="15">
        <v>5.59</v>
      </c>
      <c r="F166" s="15">
        <v>-2.8689055970760706</v>
      </c>
      <c r="G166" s="15">
        <v>21</v>
      </c>
      <c r="H166" s="15">
        <v>0.10610057940939874</v>
      </c>
      <c r="I166" s="15">
        <v>27.5</v>
      </c>
      <c r="J166" s="15">
        <v>-1.1604824291608618</v>
      </c>
      <c r="K166" s="15">
        <v>96</v>
      </c>
      <c r="L166" s="15">
        <v>-2.0560300432876146</v>
      </c>
      <c r="M166" s="15">
        <v>4.84</v>
      </c>
      <c r="N166" s="15">
        <v>-1.9089280625915168</v>
      </c>
      <c r="O166" s="15">
        <v>7.71</v>
      </c>
      <c r="P166" s="15">
        <v>-1.1436812102244154</v>
      </c>
      <c r="Q166" s="15">
        <v>-9.0319267629310804</v>
      </c>
      <c r="R166" s="15">
        <v>-1.5053211271551801</v>
      </c>
      <c r="S166" s="15">
        <v>2</v>
      </c>
      <c r="T166" s="15">
        <v>44</v>
      </c>
      <c r="U166" s="15">
        <v>43</v>
      </c>
      <c r="V166" s="27"/>
      <c r="W166" s="15">
        <v>1</v>
      </c>
      <c r="X166" s="15">
        <v>0</v>
      </c>
      <c r="Y166" s="15">
        <v>0</v>
      </c>
      <c r="Z166" s="15">
        <v>3</v>
      </c>
      <c r="AA166" s="15">
        <v>3</v>
      </c>
      <c r="AB166" s="15">
        <v>3</v>
      </c>
      <c r="AC166" s="27"/>
      <c r="AD166" s="15">
        <v>12</v>
      </c>
      <c r="AE166" s="15">
        <v>227</v>
      </c>
      <c r="AF166" s="15">
        <v>0</v>
      </c>
      <c r="AG166" s="15">
        <v>49</v>
      </c>
      <c r="AH166" s="15">
        <v>276</v>
      </c>
      <c r="AI166" s="15">
        <v>23</v>
      </c>
      <c r="AJ166" s="27"/>
      <c r="AK166" s="15">
        <v>12</v>
      </c>
      <c r="AL166" s="15">
        <v>406</v>
      </c>
      <c r="AM166" s="15">
        <v>0</v>
      </c>
      <c r="AN166" s="15">
        <v>55</v>
      </c>
      <c r="AO166" s="15">
        <v>461</v>
      </c>
      <c r="AP166" s="15">
        <v>38.416666666666664</v>
      </c>
      <c r="AQ166" s="27"/>
      <c r="AR166" s="15">
        <v>3</v>
      </c>
      <c r="AS166" s="15">
        <v>72</v>
      </c>
      <c r="AT166" s="15">
        <v>0</v>
      </c>
      <c r="AU166" s="15">
        <v>10</v>
      </c>
      <c r="AV166" s="15">
        <v>82</v>
      </c>
      <c r="AW166" s="15">
        <v>27.333333333333332</v>
      </c>
    </row>
    <row r="167" spans="1:49" x14ac:dyDescent="0.25">
      <c r="A167" s="15" t="s">
        <v>360</v>
      </c>
      <c r="B167" s="15" t="s">
        <v>45</v>
      </c>
      <c r="C167" s="15">
        <v>77</v>
      </c>
      <c r="D167" s="15">
        <v>332</v>
      </c>
      <c r="E167" s="15">
        <v>4.92</v>
      </c>
      <c r="F167" s="15">
        <v>-0.53390815439061634</v>
      </c>
      <c r="G167" s="15">
        <v>32</v>
      </c>
      <c r="H167" s="15">
        <v>1.7215868026203038</v>
      </c>
      <c r="I167" s="15">
        <v>28.5</v>
      </c>
      <c r="J167" s="15">
        <v>-0.9358622318159624</v>
      </c>
      <c r="K167" s="15">
        <v>112</v>
      </c>
      <c r="L167" s="15">
        <v>-0.26988869509350621</v>
      </c>
      <c r="M167" s="15">
        <v>4.8600000000000003</v>
      </c>
      <c r="N167" s="15">
        <v>-1.9899282304302199</v>
      </c>
      <c r="O167" s="15">
        <v>7.8</v>
      </c>
      <c r="P167" s="15">
        <v>-1.3661812158746947</v>
      </c>
      <c r="Q167" s="15">
        <v>-3.3741817249846959</v>
      </c>
      <c r="R167" s="15">
        <v>-0.56236362083078262</v>
      </c>
      <c r="S167" s="15">
        <v>1</v>
      </c>
      <c r="T167" s="15">
        <v>2</v>
      </c>
      <c r="U167" s="15">
        <v>2</v>
      </c>
      <c r="V167" s="27"/>
      <c r="W167" s="15">
        <v>16</v>
      </c>
      <c r="X167" s="15">
        <v>649</v>
      </c>
      <c r="Y167" s="15">
        <v>0</v>
      </c>
      <c r="Z167" s="15">
        <v>62</v>
      </c>
      <c r="AA167" s="15">
        <v>711</v>
      </c>
      <c r="AB167" s="15">
        <v>44.4375</v>
      </c>
      <c r="AC167" s="27"/>
      <c r="AD167" s="15">
        <v>16</v>
      </c>
      <c r="AE167" s="15">
        <v>959</v>
      </c>
      <c r="AF167" s="15">
        <v>0</v>
      </c>
      <c r="AG167" s="15">
        <v>45</v>
      </c>
      <c r="AH167" s="15">
        <v>1004</v>
      </c>
      <c r="AI167" s="15">
        <v>62.75</v>
      </c>
      <c r="AJ167" s="27"/>
      <c r="AK167" s="15">
        <v>14</v>
      </c>
      <c r="AL167" s="15">
        <v>892</v>
      </c>
      <c r="AM167" s="15">
        <v>0</v>
      </c>
      <c r="AN167" s="15">
        <v>39</v>
      </c>
      <c r="AO167" s="15">
        <v>931</v>
      </c>
      <c r="AP167" s="15">
        <v>66.5</v>
      </c>
      <c r="AQ167" s="27"/>
      <c r="AR167" s="15">
        <v>6</v>
      </c>
      <c r="AS167" s="15">
        <v>394</v>
      </c>
      <c r="AT167" s="15">
        <v>0</v>
      </c>
      <c r="AU167" s="15">
        <v>26</v>
      </c>
      <c r="AV167" s="15">
        <v>420</v>
      </c>
      <c r="AW167" s="15">
        <v>70</v>
      </c>
    </row>
    <row r="168" spans="1:49" x14ac:dyDescent="0.25">
      <c r="A168" s="15" t="s">
        <v>307</v>
      </c>
      <c r="B168" s="15" t="s">
        <v>45</v>
      </c>
      <c r="C168" s="15">
        <v>78</v>
      </c>
      <c r="D168" s="15">
        <v>309</v>
      </c>
      <c r="E168" s="15">
        <v>5.37</v>
      </c>
      <c r="F168" s="15">
        <v>-2.1021900188808478</v>
      </c>
      <c r="G168" s="15">
        <v>28</v>
      </c>
      <c r="H168" s="15">
        <v>1.1341372669072474</v>
      </c>
      <c r="I168" s="15">
        <v>26</v>
      </c>
      <c r="J168" s="15">
        <v>-1.4974127251782108</v>
      </c>
      <c r="K168" s="15">
        <v>100</v>
      </c>
      <c r="L168" s="15">
        <v>-1.6094947062390876</v>
      </c>
      <c r="M168" s="15">
        <v>4.6399999999999997</v>
      </c>
      <c r="N168" s="15">
        <v>-1.0989263842045034</v>
      </c>
      <c r="O168" s="15">
        <v>7.79</v>
      </c>
      <c r="P168" s="15">
        <v>-1.3414589930246641</v>
      </c>
      <c r="Q168" s="15">
        <v>-6.5153455606200659</v>
      </c>
      <c r="R168" s="15">
        <v>-1.085890926770011</v>
      </c>
      <c r="S168" s="15">
        <v>2</v>
      </c>
      <c r="T168" s="15">
        <v>59</v>
      </c>
      <c r="U168" s="15">
        <v>58</v>
      </c>
      <c r="V168" s="27"/>
      <c r="W168" s="15">
        <v>14</v>
      </c>
      <c r="X168" s="15">
        <v>987</v>
      </c>
      <c r="Y168" s="15">
        <v>0</v>
      </c>
      <c r="Z168" s="15">
        <v>72</v>
      </c>
      <c r="AA168" s="15">
        <v>1059</v>
      </c>
      <c r="AB168" s="15">
        <v>75.642857142857139</v>
      </c>
      <c r="AC168" s="27"/>
      <c r="AD168" s="15">
        <v>16</v>
      </c>
      <c r="AE168" s="15">
        <v>1098</v>
      </c>
      <c r="AF168" s="15">
        <v>0</v>
      </c>
      <c r="AG168" s="15">
        <v>64</v>
      </c>
      <c r="AH168" s="15">
        <v>1162</v>
      </c>
      <c r="AI168" s="15">
        <v>72.625</v>
      </c>
      <c r="AJ168" s="27"/>
      <c r="AK168" s="15">
        <v>10</v>
      </c>
      <c r="AL168" s="15">
        <v>668</v>
      </c>
      <c r="AM168" s="15">
        <v>0</v>
      </c>
      <c r="AN168" s="15">
        <v>48</v>
      </c>
      <c r="AO168" s="15">
        <v>716</v>
      </c>
      <c r="AP168" s="15">
        <v>71.599999999999994</v>
      </c>
      <c r="AQ168" s="27"/>
      <c r="AR168" s="15">
        <v>5</v>
      </c>
      <c r="AS168" s="15">
        <v>313</v>
      </c>
      <c r="AT168" s="15">
        <v>0</v>
      </c>
      <c r="AU168" s="15">
        <v>20</v>
      </c>
      <c r="AV168" s="15">
        <v>333</v>
      </c>
      <c r="AW168" s="15">
        <v>66.599999999999994</v>
      </c>
    </row>
    <row r="169" spans="1:49" x14ac:dyDescent="0.25">
      <c r="A169" s="15" t="s">
        <v>298</v>
      </c>
      <c r="B169" s="15" t="s">
        <v>45</v>
      </c>
      <c r="C169" s="15">
        <v>77.5</v>
      </c>
      <c r="D169" s="15">
        <v>308</v>
      </c>
      <c r="E169" s="15">
        <v>5.07</v>
      </c>
      <c r="F169" s="15">
        <v>-1.0566687758873612</v>
      </c>
      <c r="G169" s="15">
        <v>24</v>
      </c>
      <c r="H169" s="15">
        <v>0.54668773119419101</v>
      </c>
      <c r="I169" s="15">
        <v>30.5</v>
      </c>
      <c r="J169" s="15">
        <v>-0.48662183712616358</v>
      </c>
      <c r="K169" s="15">
        <v>104</v>
      </c>
      <c r="L169" s="15">
        <v>-1.1629593691905604</v>
      </c>
      <c r="M169" s="15">
        <v>4.47</v>
      </c>
      <c r="N169" s="15">
        <v>-0.41042495757554298</v>
      </c>
      <c r="O169" s="15">
        <v>7.34</v>
      </c>
      <c r="P169" s="15">
        <v>-0.22895896477326597</v>
      </c>
      <c r="Q169" s="15">
        <v>-2.7989461733587033</v>
      </c>
      <c r="R169" s="15">
        <v>-0.46649102889311722</v>
      </c>
      <c r="S169" s="15">
        <v>1</v>
      </c>
      <c r="T169" s="15">
        <v>6</v>
      </c>
      <c r="U169" s="15">
        <v>6</v>
      </c>
      <c r="V169" s="27"/>
      <c r="W169" s="15">
        <v>15</v>
      </c>
      <c r="X169" s="15">
        <v>944</v>
      </c>
      <c r="Y169" s="15">
        <v>0</v>
      </c>
      <c r="Z169" s="15">
        <v>65</v>
      </c>
      <c r="AA169" s="15">
        <v>1009</v>
      </c>
      <c r="AB169" s="15">
        <v>67.266666666666666</v>
      </c>
      <c r="AC169" s="27"/>
      <c r="AD169" s="15">
        <v>16</v>
      </c>
      <c r="AE169" s="15">
        <v>1126</v>
      </c>
      <c r="AF169" s="15">
        <v>0</v>
      </c>
      <c r="AG169" s="15">
        <v>66</v>
      </c>
      <c r="AH169" s="15">
        <v>1192</v>
      </c>
      <c r="AI169" s="15">
        <v>74.5</v>
      </c>
      <c r="AJ169" s="27"/>
      <c r="AK169" s="15">
        <v>16</v>
      </c>
      <c r="AL169" s="15">
        <v>978</v>
      </c>
      <c r="AM169" s="15">
        <v>0</v>
      </c>
      <c r="AN169" s="15">
        <v>93</v>
      </c>
      <c r="AO169" s="15">
        <v>1071</v>
      </c>
      <c r="AP169" s="15">
        <v>66.9375</v>
      </c>
      <c r="AQ169" s="27"/>
      <c r="AR169" s="15">
        <v>16</v>
      </c>
      <c r="AS169" s="15">
        <v>1024</v>
      </c>
      <c r="AT169" s="15">
        <v>0</v>
      </c>
      <c r="AU169" s="15">
        <v>74</v>
      </c>
      <c r="AV169" s="15">
        <v>1098</v>
      </c>
      <c r="AW169" s="15">
        <v>68.625</v>
      </c>
    </row>
    <row r="170" spans="1:49" x14ac:dyDescent="0.25">
      <c r="A170" s="15" t="s">
        <v>231</v>
      </c>
      <c r="B170" s="15" t="s">
        <v>45</v>
      </c>
      <c r="C170" s="15">
        <v>78</v>
      </c>
      <c r="D170" s="15">
        <v>311</v>
      </c>
      <c r="E170" s="15">
        <v>5.34</v>
      </c>
      <c r="F170" s="15">
        <v>-1.9976378945814981</v>
      </c>
      <c r="G170" s="15">
        <v>22</v>
      </c>
      <c r="H170" s="15">
        <v>0.25296296333766283</v>
      </c>
      <c r="I170" s="15">
        <v>29</v>
      </c>
      <c r="J170" s="15">
        <v>-0.82355213314351261</v>
      </c>
      <c r="K170" s="15">
        <v>102</v>
      </c>
      <c r="L170" s="15">
        <v>-1.386227037714824</v>
      </c>
      <c r="M170" s="15">
        <v>4.5599999999999996</v>
      </c>
      <c r="N170" s="15">
        <v>-0.77492571284969813</v>
      </c>
      <c r="O170" s="15">
        <v>7.42</v>
      </c>
      <c r="P170" s="15">
        <v>-0.42673674757351465</v>
      </c>
      <c r="Q170" s="15">
        <v>-5.1561165625253853</v>
      </c>
      <c r="R170" s="15">
        <v>-0.85935276042089759</v>
      </c>
      <c r="S170" s="15">
        <v>1</v>
      </c>
      <c r="T170" s="15">
        <v>19</v>
      </c>
      <c r="U170" s="15">
        <v>19</v>
      </c>
      <c r="V170" s="27"/>
      <c r="AA170" s="15">
        <v>0</v>
      </c>
      <c r="AB170" s="15" t="s">
        <v>815</v>
      </c>
      <c r="AC170" s="27"/>
      <c r="AH170" s="15">
        <v>0</v>
      </c>
      <c r="AI170" s="15" t="s">
        <v>815</v>
      </c>
      <c r="AJ170" s="27"/>
      <c r="AO170" s="15">
        <v>0</v>
      </c>
      <c r="AP170" s="15" t="s">
        <v>815</v>
      </c>
      <c r="AQ170" s="27"/>
      <c r="AV170" s="15">
        <v>0</v>
      </c>
      <c r="AW170" s="15" t="s">
        <v>815</v>
      </c>
    </row>
    <row r="171" spans="1:49" x14ac:dyDescent="0.25">
      <c r="A171" s="15" t="s">
        <v>43</v>
      </c>
      <c r="B171" s="15" t="s">
        <v>45</v>
      </c>
      <c r="C171" s="15">
        <v>76.25</v>
      </c>
      <c r="D171" s="15">
        <v>302</v>
      </c>
      <c r="E171" s="15">
        <v>4.97</v>
      </c>
      <c r="F171" s="15">
        <v>-0.70816169488953018</v>
      </c>
      <c r="G171" s="15">
        <v>22</v>
      </c>
      <c r="H171" s="15">
        <v>0.25296296333766283</v>
      </c>
      <c r="I171" s="15">
        <v>32</v>
      </c>
      <c r="J171" s="15">
        <v>-0.1496915411088145</v>
      </c>
      <c r="K171" s="15">
        <v>113</v>
      </c>
      <c r="L171" s="15">
        <v>-0.15825486083137441</v>
      </c>
      <c r="M171" s="15">
        <v>4.4400000000000004</v>
      </c>
      <c r="N171" s="15">
        <v>-0.28892470581749369</v>
      </c>
      <c r="O171" s="15">
        <v>7.37</v>
      </c>
      <c r="P171" s="15">
        <v>-0.30312563332335979</v>
      </c>
      <c r="Q171" s="15">
        <v>-1.3551954726329098</v>
      </c>
      <c r="R171" s="15">
        <v>-0.22586591210548498</v>
      </c>
      <c r="S171" s="15">
        <v>2</v>
      </c>
      <c r="T171" s="15">
        <v>35</v>
      </c>
      <c r="U171" s="15">
        <v>35</v>
      </c>
      <c r="V171" s="27"/>
      <c r="W171" s="15">
        <v>16</v>
      </c>
      <c r="X171" s="15">
        <v>1052</v>
      </c>
      <c r="Y171" s="15">
        <v>0</v>
      </c>
      <c r="Z171" s="15">
        <v>65</v>
      </c>
      <c r="AA171" s="15">
        <v>1117</v>
      </c>
      <c r="AB171" s="15">
        <v>69.8125</v>
      </c>
      <c r="AC171" s="27"/>
      <c r="AD171" s="15">
        <v>10</v>
      </c>
      <c r="AE171" s="15">
        <v>615</v>
      </c>
      <c r="AF171" s="15">
        <v>0</v>
      </c>
      <c r="AG171" s="15">
        <v>32</v>
      </c>
      <c r="AH171" s="15">
        <v>647</v>
      </c>
      <c r="AI171" s="15">
        <v>64.7</v>
      </c>
      <c r="AJ171" s="27"/>
      <c r="AK171" s="15">
        <v>5</v>
      </c>
      <c r="AL171" s="15">
        <v>331</v>
      </c>
      <c r="AM171" s="15">
        <v>0</v>
      </c>
      <c r="AN171" s="15">
        <v>18</v>
      </c>
      <c r="AO171" s="15">
        <v>349</v>
      </c>
      <c r="AP171" s="15">
        <v>69.8</v>
      </c>
      <c r="AQ171" s="27"/>
      <c r="AR171" s="15">
        <v>16</v>
      </c>
      <c r="AS171" s="15">
        <v>1068</v>
      </c>
      <c r="AT171" s="15">
        <v>0</v>
      </c>
      <c r="AU171" s="15">
        <v>46</v>
      </c>
      <c r="AV171" s="15">
        <v>1114</v>
      </c>
      <c r="AW171" s="15">
        <v>69.625</v>
      </c>
    </row>
    <row r="172" spans="1:49" x14ac:dyDescent="0.25">
      <c r="A172" s="15" t="s">
        <v>66</v>
      </c>
      <c r="B172" s="15" t="s">
        <v>45</v>
      </c>
      <c r="C172" s="15">
        <v>77.88</v>
      </c>
      <c r="D172" s="15">
        <v>325</v>
      </c>
      <c r="E172" s="15">
        <v>5.19</v>
      </c>
      <c r="F172" s="15">
        <v>-1.4748772730847564</v>
      </c>
      <c r="G172" s="15">
        <v>23</v>
      </c>
      <c r="H172" s="15">
        <v>0.39982534726592694</v>
      </c>
      <c r="I172" s="15">
        <v>23</v>
      </c>
      <c r="J172" s="15">
        <v>-2.1712733172129091</v>
      </c>
      <c r="K172" s="15">
        <v>99</v>
      </c>
      <c r="L172" s="15">
        <v>-1.7211285405012196</v>
      </c>
      <c r="M172" s="15">
        <v>4.6900000000000004</v>
      </c>
      <c r="N172" s="15">
        <v>-1.3014268038012595</v>
      </c>
      <c r="O172" s="15">
        <v>8.14</v>
      </c>
      <c r="P172" s="15">
        <v>-2.2067367927757524</v>
      </c>
      <c r="Q172" s="15">
        <v>-8.4756173801099699</v>
      </c>
      <c r="R172" s="15">
        <v>-1.4126028966849951</v>
      </c>
      <c r="S172" s="15">
        <v>2</v>
      </c>
      <c r="T172" s="15">
        <v>64</v>
      </c>
      <c r="U172" s="15">
        <v>63</v>
      </c>
      <c r="V172" s="27"/>
      <c r="W172" s="15">
        <v>16</v>
      </c>
      <c r="X172" s="15">
        <v>1058</v>
      </c>
      <c r="Y172" s="15">
        <v>0</v>
      </c>
      <c r="Z172" s="15">
        <v>79</v>
      </c>
      <c r="AA172" s="15">
        <v>1137</v>
      </c>
      <c r="AB172" s="15">
        <v>71.0625</v>
      </c>
      <c r="AC172" s="27"/>
      <c r="AD172" s="15">
        <v>16</v>
      </c>
      <c r="AE172" s="15">
        <v>1078</v>
      </c>
      <c r="AF172" s="15">
        <v>0</v>
      </c>
      <c r="AG172" s="15">
        <v>75</v>
      </c>
      <c r="AH172" s="15">
        <v>1153</v>
      </c>
      <c r="AI172" s="15">
        <v>72.0625</v>
      </c>
      <c r="AJ172" s="27"/>
      <c r="AK172" s="15">
        <v>15</v>
      </c>
      <c r="AL172" s="15">
        <v>994</v>
      </c>
      <c r="AM172" s="15">
        <v>0</v>
      </c>
      <c r="AN172" s="15">
        <v>71</v>
      </c>
      <c r="AO172" s="15">
        <v>1065</v>
      </c>
      <c r="AP172" s="15">
        <v>71</v>
      </c>
      <c r="AQ172" s="27"/>
      <c r="AR172" s="15">
        <v>16</v>
      </c>
      <c r="AS172" s="15">
        <v>1061</v>
      </c>
      <c r="AT172" s="15">
        <v>0</v>
      </c>
      <c r="AU172" s="15">
        <v>58</v>
      </c>
      <c r="AV172" s="15">
        <v>1119</v>
      </c>
      <c r="AW172" s="15">
        <v>69.9375</v>
      </c>
    </row>
    <row r="173" spans="1:49" x14ac:dyDescent="0.25">
      <c r="A173" s="15" t="s">
        <v>157</v>
      </c>
      <c r="B173" s="15" t="s">
        <v>45</v>
      </c>
      <c r="C173" s="15">
        <v>77.88</v>
      </c>
      <c r="D173" s="15">
        <v>330</v>
      </c>
      <c r="E173" s="15">
        <v>5.37</v>
      </c>
      <c r="F173" s="15">
        <v>-2.1021900188808478</v>
      </c>
      <c r="G173" s="15">
        <v>36</v>
      </c>
      <c r="H173" s="15">
        <v>2.3090363383333603</v>
      </c>
      <c r="I173" s="15">
        <v>26.5</v>
      </c>
      <c r="J173" s="15">
        <v>-1.3851026265057611</v>
      </c>
      <c r="K173" s="15">
        <v>102</v>
      </c>
      <c r="L173" s="15">
        <v>-1.386227037714824</v>
      </c>
      <c r="M173" s="15">
        <v>4.8600000000000003</v>
      </c>
      <c r="N173" s="15">
        <v>-1.9899282304302199</v>
      </c>
      <c r="O173" s="15">
        <v>8.1300000000000008</v>
      </c>
      <c r="P173" s="15">
        <v>-2.1820145699257218</v>
      </c>
      <c r="Q173" s="15">
        <v>-6.7364261451240139</v>
      </c>
      <c r="R173" s="15">
        <v>-1.1227376908540023</v>
      </c>
      <c r="V173" s="27"/>
      <c r="AA173" s="15">
        <v>0</v>
      </c>
      <c r="AB173" s="15" t="s">
        <v>815</v>
      </c>
      <c r="AC173" s="27"/>
      <c r="AH173" s="15">
        <v>0</v>
      </c>
      <c r="AI173" s="15" t="s">
        <v>815</v>
      </c>
      <c r="AJ173" s="27"/>
      <c r="AO173" s="15">
        <v>0</v>
      </c>
      <c r="AP173" s="15" t="s">
        <v>815</v>
      </c>
      <c r="AQ173" s="27"/>
      <c r="AR173" s="15">
        <v>5</v>
      </c>
      <c r="AS173" s="15">
        <v>75</v>
      </c>
      <c r="AT173" s="15">
        <v>0</v>
      </c>
      <c r="AU173" s="15">
        <v>11</v>
      </c>
      <c r="AV173" s="15">
        <v>86</v>
      </c>
      <c r="AW173" s="15">
        <v>17.2</v>
      </c>
    </row>
    <row r="174" spans="1:49" x14ac:dyDescent="0.25">
      <c r="A174" s="15" t="s">
        <v>330</v>
      </c>
      <c r="B174" s="15" t="s">
        <v>45</v>
      </c>
      <c r="C174" s="15">
        <v>78.25</v>
      </c>
      <c r="D174" s="15">
        <v>302</v>
      </c>
      <c r="E174" s="15">
        <v>4.97</v>
      </c>
      <c r="F174" s="15">
        <v>-0.70816169488953018</v>
      </c>
      <c r="G174" s="15">
        <v>22</v>
      </c>
      <c r="H174" s="15">
        <v>0.25296296333766283</v>
      </c>
      <c r="I174" s="15">
        <v>33.5</v>
      </c>
      <c r="J174" s="15">
        <v>0.18723875490853459</v>
      </c>
      <c r="Q174" s="15">
        <v>-0.26795997664333276</v>
      </c>
      <c r="R174" s="15">
        <v>-8.9319992214444255E-2</v>
      </c>
      <c r="V174" s="27"/>
      <c r="AA174" s="15">
        <v>0</v>
      </c>
      <c r="AB174" s="15" t="s">
        <v>815</v>
      </c>
      <c r="AC174" s="27"/>
      <c r="AH174" s="15">
        <v>0</v>
      </c>
      <c r="AI174" s="15" t="s">
        <v>815</v>
      </c>
      <c r="AJ174" s="27"/>
      <c r="AO174" s="15">
        <v>0</v>
      </c>
      <c r="AP174" s="15" t="s">
        <v>815</v>
      </c>
      <c r="AQ174" s="27"/>
      <c r="AV174" s="15">
        <v>0</v>
      </c>
      <c r="AW174" s="15" t="s">
        <v>815</v>
      </c>
    </row>
    <row r="175" spans="1:49" x14ac:dyDescent="0.25">
      <c r="A175" s="15" t="s">
        <v>368</v>
      </c>
      <c r="B175" s="15" t="s">
        <v>45</v>
      </c>
      <c r="C175" s="15">
        <v>78.5</v>
      </c>
      <c r="D175" s="15">
        <v>301</v>
      </c>
      <c r="E175" s="15">
        <v>5.01</v>
      </c>
      <c r="F175" s="15">
        <v>-0.84756452728866194</v>
      </c>
      <c r="I175" s="15">
        <v>24</v>
      </c>
      <c r="J175" s="15">
        <v>-1.9466531198680097</v>
      </c>
      <c r="K175" s="15">
        <v>92</v>
      </c>
      <c r="L175" s="15">
        <v>-2.5025653803361418</v>
      </c>
      <c r="M175" s="15">
        <v>4.57</v>
      </c>
      <c r="N175" s="15">
        <v>-0.81542579676905147</v>
      </c>
      <c r="O175" s="15">
        <v>7.62</v>
      </c>
      <c r="P175" s="15">
        <v>-0.92118120457413633</v>
      </c>
      <c r="Q175" s="15">
        <v>-7.033390028836001</v>
      </c>
      <c r="R175" s="15">
        <v>-1.4066780057672001</v>
      </c>
      <c r="S175" s="15">
        <v>3</v>
      </c>
      <c r="T175" s="15">
        <v>95</v>
      </c>
      <c r="U175" s="15">
        <v>91</v>
      </c>
      <c r="V175" s="27"/>
      <c r="AA175" s="15">
        <v>0</v>
      </c>
      <c r="AB175" s="15" t="s">
        <v>815</v>
      </c>
      <c r="AC175" s="27"/>
      <c r="AD175" s="15">
        <v>13</v>
      </c>
      <c r="AE175" s="15">
        <v>871</v>
      </c>
      <c r="AF175" s="15">
        <v>0</v>
      </c>
      <c r="AG175" s="15">
        <v>58</v>
      </c>
      <c r="AH175" s="15">
        <v>929</v>
      </c>
      <c r="AI175" s="15">
        <v>71.461538461538467</v>
      </c>
      <c r="AJ175" s="27"/>
      <c r="AK175" s="15">
        <v>16</v>
      </c>
      <c r="AL175" s="15">
        <v>1043</v>
      </c>
      <c r="AM175" s="15">
        <v>0</v>
      </c>
      <c r="AN175" s="15">
        <v>68</v>
      </c>
      <c r="AO175" s="15">
        <v>1111</v>
      </c>
      <c r="AP175" s="15">
        <v>69.4375</v>
      </c>
      <c r="AQ175" s="27"/>
      <c r="AR175" s="15">
        <v>15</v>
      </c>
      <c r="AS175" s="15">
        <v>407</v>
      </c>
      <c r="AT175" s="15">
        <v>0</v>
      </c>
      <c r="AU175" s="15">
        <v>71</v>
      </c>
      <c r="AV175" s="15">
        <v>478</v>
      </c>
      <c r="AW175" s="15">
        <v>31.866666666666667</v>
      </c>
    </row>
    <row r="176" spans="1:49" x14ac:dyDescent="0.25">
      <c r="A176" s="15" t="s">
        <v>316</v>
      </c>
      <c r="B176" s="15" t="s">
        <v>45</v>
      </c>
      <c r="C176" s="15">
        <v>78</v>
      </c>
      <c r="D176" s="15">
        <v>314</v>
      </c>
      <c r="E176" s="15">
        <v>5.35</v>
      </c>
      <c r="F176" s="15">
        <v>-2.0324886026812803</v>
      </c>
      <c r="I176" s="15">
        <v>21.5</v>
      </c>
      <c r="J176" s="15">
        <v>-2.5082036132302581</v>
      </c>
      <c r="K176" s="15">
        <v>104</v>
      </c>
      <c r="L176" s="15">
        <v>-1.1629593691905604</v>
      </c>
      <c r="M176" s="15">
        <v>4.95</v>
      </c>
      <c r="N176" s="15">
        <v>-2.354428985704375</v>
      </c>
      <c r="O176" s="15">
        <v>7.93</v>
      </c>
      <c r="P176" s="15">
        <v>-1.6875701129250982</v>
      </c>
      <c r="Q176" s="15">
        <v>-9.7456506837315722</v>
      </c>
      <c r="R176" s="15">
        <v>-1.9491301367463145</v>
      </c>
      <c r="S176" s="15">
        <v>3</v>
      </c>
      <c r="T176" s="15">
        <v>66</v>
      </c>
      <c r="U176" s="15">
        <v>65</v>
      </c>
      <c r="V176" s="27"/>
      <c r="W176" s="15">
        <v>8</v>
      </c>
      <c r="X176" s="15">
        <v>126</v>
      </c>
      <c r="Y176" s="15">
        <v>0</v>
      </c>
      <c r="Z176" s="15">
        <v>32</v>
      </c>
      <c r="AA176" s="15">
        <v>158</v>
      </c>
      <c r="AB176" s="15">
        <v>19.75</v>
      </c>
      <c r="AC176" s="27"/>
      <c r="AD176" s="15">
        <v>16</v>
      </c>
      <c r="AE176" s="15">
        <v>1030</v>
      </c>
      <c r="AF176" s="15">
        <v>0</v>
      </c>
      <c r="AG176" s="15">
        <v>65</v>
      </c>
      <c r="AH176" s="15">
        <v>1095</v>
      </c>
      <c r="AI176" s="15">
        <v>68.4375</v>
      </c>
      <c r="AJ176" s="27"/>
      <c r="AK176" s="15">
        <v>16</v>
      </c>
      <c r="AL176" s="15">
        <v>1017</v>
      </c>
      <c r="AM176" s="15">
        <v>0</v>
      </c>
      <c r="AN176" s="15">
        <v>57</v>
      </c>
      <c r="AO176" s="15">
        <v>1074</v>
      </c>
      <c r="AP176" s="15">
        <v>67.125</v>
      </c>
      <c r="AQ176" s="27"/>
      <c r="AR176" s="15">
        <v>16</v>
      </c>
      <c r="AS176" s="15">
        <v>958</v>
      </c>
      <c r="AT176" s="15">
        <v>0</v>
      </c>
      <c r="AU176" s="15">
        <v>60</v>
      </c>
      <c r="AV176" s="15">
        <v>1018</v>
      </c>
      <c r="AW176" s="15">
        <v>63.625</v>
      </c>
    </row>
    <row r="177" spans="1:49" x14ac:dyDescent="0.25">
      <c r="A177" s="15" t="s">
        <v>209</v>
      </c>
      <c r="B177" s="15" t="s">
        <v>45</v>
      </c>
      <c r="C177" s="15">
        <v>79.13</v>
      </c>
      <c r="D177" s="15">
        <v>331</v>
      </c>
      <c r="E177" s="15">
        <v>5.04</v>
      </c>
      <c r="F177" s="15">
        <v>-0.95211665158801151</v>
      </c>
      <c r="I177" s="15">
        <v>24</v>
      </c>
      <c r="J177" s="15">
        <v>-1.9466531198680097</v>
      </c>
      <c r="K177" s="15">
        <v>93</v>
      </c>
      <c r="L177" s="15">
        <v>-2.3909315460740101</v>
      </c>
      <c r="M177" s="15">
        <v>4.7699999999999996</v>
      </c>
      <c r="N177" s="15">
        <v>-1.6254274751560613</v>
      </c>
      <c r="O177" s="15">
        <v>8.15</v>
      </c>
      <c r="P177" s="15">
        <v>-2.231459015625783</v>
      </c>
      <c r="Q177" s="15">
        <v>-9.1465878083118763</v>
      </c>
      <c r="R177" s="15">
        <v>-1.8293175616623754</v>
      </c>
      <c r="S177" s="15">
        <v>7</v>
      </c>
      <c r="T177" s="15">
        <v>237</v>
      </c>
      <c r="U177" s="15">
        <v>193</v>
      </c>
      <c r="V177" s="27"/>
      <c r="W177" s="15">
        <v>16</v>
      </c>
      <c r="X177" s="15">
        <v>1061</v>
      </c>
      <c r="Y177" s="15">
        <v>0</v>
      </c>
      <c r="Z177" s="15">
        <v>70</v>
      </c>
      <c r="AA177" s="15">
        <v>1131</v>
      </c>
      <c r="AB177" s="15">
        <v>70.6875</v>
      </c>
      <c r="AC177" s="27"/>
      <c r="AD177" s="15">
        <v>10</v>
      </c>
      <c r="AE177" s="15">
        <v>592</v>
      </c>
      <c r="AF177" s="15">
        <v>0</v>
      </c>
      <c r="AG177" s="15">
        <v>39</v>
      </c>
      <c r="AH177" s="15">
        <v>631</v>
      </c>
      <c r="AI177" s="15">
        <v>63.1</v>
      </c>
      <c r="AJ177" s="27"/>
      <c r="AK177" s="15">
        <v>1</v>
      </c>
      <c r="AL177" s="15">
        <v>34</v>
      </c>
      <c r="AM177" s="15">
        <v>0</v>
      </c>
      <c r="AN177" s="15">
        <v>4</v>
      </c>
      <c r="AO177" s="15">
        <v>38</v>
      </c>
      <c r="AP177" s="15">
        <v>38</v>
      </c>
      <c r="AQ177" s="27"/>
      <c r="AR177" s="15">
        <v>7</v>
      </c>
      <c r="AS177" s="15">
        <v>44</v>
      </c>
      <c r="AT177" s="15">
        <v>0</v>
      </c>
      <c r="AU177" s="15">
        <v>25</v>
      </c>
      <c r="AV177" s="15">
        <v>69</v>
      </c>
      <c r="AW177" s="15">
        <v>9.8571428571428577</v>
      </c>
    </row>
    <row r="178" spans="1:49" x14ac:dyDescent="0.25">
      <c r="A178" s="15" t="s">
        <v>271</v>
      </c>
      <c r="B178" s="15" t="s">
        <v>45</v>
      </c>
      <c r="C178" s="15">
        <v>79.13</v>
      </c>
      <c r="D178" s="15">
        <v>309</v>
      </c>
      <c r="E178" s="15">
        <v>4.87</v>
      </c>
      <c r="F178" s="15">
        <v>-0.35965461389170239</v>
      </c>
      <c r="G178" s="15">
        <v>29</v>
      </c>
      <c r="H178" s="15">
        <v>1.2809996508355115</v>
      </c>
      <c r="I178" s="15">
        <v>30.5</v>
      </c>
      <c r="J178" s="15">
        <v>-0.48662183712616358</v>
      </c>
      <c r="K178" s="15">
        <v>116</v>
      </c>
      <c r="L178" s="15">
        <v>0.17664664195502094</v>
      </c>
      <c r="M178" s="15">
        <v>4.49</v>
      </c>
      <c r="N178" s="15">
        <v>-0.4914251254142461</v>
      </c>
      <c r="O178" s="15">
        <v>7.39</v>
      </c>
      <c r="P178" s="15">
        <v>-0.35257007902342086</v>
      </c>
      <c r="Q178" s="15">
        <v>-0.23262536266500045</v>
      </c>
      <c r="R178" s="15">
        <v>-3.8770893777500072E-2</v>
      </c>
      <c r="S178" s="15">
        <v>1</v>
      </c>
      <c r="T178" s="15">
        <v>11</v>
      </c>
      <c r="U178" s="15">
        <v>11</v>
      </c>
      <c r="V178" s="27"/>
      <c r="W178" s="15">
        <v>11</v>
      </c>
      <c r="X178" s="15">
        <v>354</v>
      </c>
      <c r="Y178" s="15">
        <v>0</v>
      </c>
      <c r="Z178" s="15">
        <v>35</v>
      </c>
      <c r="AA178" s="15">
        <v>389</v>
      </c>
      <c r="AB178" s="15">
        <v>35.363636363636367</v>
      </c>
      <c r="AC178" s="27"/>
      <c r="AD178" s="15">
        <v>15</v>
      </c>
      <c r="AE178" s="15">
        <v>908</v>
      </c>
      <c r="AF178" s="15">
        <v>0</v>
      </c>
      <c r="AG178" s="15">
        <v>13</v>
      </c>
      <c r="AH178" s="15">
        <v>921</v>
      </c>
      <c r="AI178" s="15">
        <v>61.4</v>
      </c>
      <c r="AJ178" s="27"/>
      <c r="AK178" s="15">
        <v>16</v>
      </c>
      <c r="AL178" s="15">
        <v>990</v>
      </c>
      <c r="AM178" s="15">
        <v>0</v>
      </c>
      <c r="AN178" s="15">
        <v>49</v>
      </c>
      <c r="AO178" s="15">
        <v>1039</v>
      </c>
      <c r="AP178" s="15">
        <v>64.9375</v>
      </c>
      <c r="AQ178" s="27"/>
      <c r="AR178" s="15">
        <v>16</v>
      </c>
      <c r="AS178" s="15">
        <v>935</v>
      </c>
      <c r="AT178" s="15">
        <v>0</v>
      </c>
      <c r="AU178" s="15">
        <v>71</v>
      </c>
      <c r="AV178" s="15">
        <v>1006</v>
      </c>
      <c r="AW178" s="15">
        <v>62.875</v>
      </c>
    </row>
    <row r="179" spans="1:49" x14ac:dyDescent="0.25">
      <c r="A179" s="15" t="s">
        <v>244</v>
      </c>
      <c r="B179" s="15" t="s">
        <v>45</v>
      </c>
      <c r="C179" s="15">
        <v>77.38</v>
      </c>
      <c r="D179" s="15">
        <v>297</v>
      </c>
      <c r="E179" s="15">
        <v>5.1100000000000003</v>
      </c>
      <c r="F179" s="15">
        <v>-1.1960716082864928</v>
      </c>
      <c r="G179" s="15">
        <v>26</v>
      </c>
      <c r="H179" s="15">
        <v>0.84041249905071924</v>
      </c>
      <c r="I179" s="15">
        <v>29</v>
      </c>
      <c r="J179" s="15">
        <v>-0.82355213314351261</v>
      </c>
      <c r="K179" s="15">
        <v>111</v>
      </c>
      <c r="L179" s="15">
        <v>-0.38152252935563802</v>
      </c>
      <c r="M179" s="15">
        <v>4.6399999999999997</v>
      </c>
      <c r="N179" s="15">
        <v>-1.0989263842045034</v>
      </c>
      <c r="O179" s="15">
        <v>7.4</v>
      </c>
      <c r="P179" s="15">
        <v>-0.37729230187345358</v>
      </c>
      <c r="Q179" s="15">
        <v>-3.0369524578128813</v>
      </c>
      <c r="R179" s="15">
        <v>-0.50615874296881358</v>
      </c>
      <c r="S179" s="15">
        <v>5</v>
      </c>
      <c r="T179" s="15">
        <v>173</v>
      </c>
      <c r="U179" s="15">
        <v>156</v>
      </c>
      <c r="V179" s="27"/>
      <c r="W179" s="15">
        <v>2</v>
      </c>
      <c r="X179" s="15">
        <v>25</v>
      </c>
      <c r="Y179" s="15">
        <v>0</v>
      </c>
      <c r="Z179" s="15">
        <v>29</v>
      </c>
      <c r="AA179" s="15">
        <v>54</v>
      </c>
      <c r="AB179" s="15">
        <v>27</v>
      </c>
      <c r="AC179" s="27"/>
      <c r="AD179" s="15">
        <v>10</v>
      </c>
      <c r="AE179" s="15">
        <v>170</v>
      </c>
      <c r="AF179" s="15">
        <v>0</v>
      </c>
      <c r="AG179" s="15">
        <v>49</v>
      </c>
      <c r="AH179" s="15">
        <v>219</v>
      </c>
      <c r="AI179" s="15">
        <v>21.9</v>
      </c>
      <c r="AJ179" s="27"/>
      <c r="AK179" s="15">
        <v>16</v>
      </c>
      <c r="AL179" s="15">
        <v>657</v>
      </c>
      <c r="AM179" s="15">
        <v>0</v>
      </c>
      <c r="AN179" s="15">
        <v>70</v>
      </c>
      <c r="AO179" s="15">
        <v>727</v>
      </c>
      <c r="AP179" s="15">
        <v>45.4375</v>
      </c>
      <c r="AQ179" s="27"/>
      <c r="AR179" s="15">
        <v>15</v>
      </c>
      <c r="AS179" s="15">
        <v>938</v>
      </c>
      <c r="AT179" s="15">
        <v>0</v>
      </c>
      <c r="AU179" s="15">
        <v>0</v>
      </c>
      <c r="AV179" s="15">
        <v>938</v>
      </c>
      <c r="AW179" s="15">
        <v>62.533333333333331</v>
      </c>
    </row>
    <row r="180" spans="1:49" x14ac:dyDescent="0.25">
      <c r="A180" s="15" t="s">
        <v>294</v>
      </c>
      <c r="B180" s="15" t="s">
        <v>45</v>
      </c>
      <c r="C180" s="15">
        <v>76.25</v>
      </c>
      <c r="D180" s="15">
        <v>308</v>
      </c>
      <c r="E180" s="15">
        <v>5.22</v>
      </c>
      <c r="F180" s="15">
        <v>-1.5794293973841027</v>
      </c>
      <c r="G180" s="15">
        <v>29</v>
      </c>
      <c r="H180" s="15">
        <v>1.2809996508355115</v>
      </c>
      <c r="I180" s="15">
        <v>28</v>
      </c>
      <c r="J180" s="15">
        <v>-1.0481723304884121</v>
      </c>
      <c r="K180" s="15">
        <v>104</v>
      </c>
      <c r="L180" s="15">
        <v>-1.1629593691905604</v>
      </c>
      <c r="M180" s="15">
        <v>4.59</v>
      </c>
      <c r="N180" s="15">
        <v>-0.89642596460775104</v>
      </c>
      <c r="O180" s="15">
        <v>7.65</v>
      </c>
      <c r="P180" s="15">
        <v>-0.99534787312423012</v>
      </c>
      <c r="Q180" s="15">
        <v>-4.4013352839595452</v>
      </c>
      <c r="R180" s="15">
        <v>-0.73355588065992416</v>
      </c>
      <c r="S180" s="15">
        <v>1</v>
      </c>
      <c r="T180" s="15">
        <v>16</v>
      </c>
      <c r="U180" s="15">
        <v>16</v>
      </c>
      <c r="V180" s="27"/>
      <c r="W180" s="15">
        <v>16</v>
      </c>
      <c r="X180" s="15">
        <v>1054</v>
      </c>
      <c r="Y180" s="15">
        <v>0</v>
      </c>
      <c r="Z180" s="15">
        <v>78</v>
      </c>
      <c r="AA180" s="15">
        <v>1132</v>
      </c>
      <c r="AB180" s="15">
        <v>70.75</v>
      </c>
      <c r="AC180" s="27"/>
      <c r="AD180" s="15">
        <v>16</v>
      </c>
      <c r="AE180" s="15">
        <v>1029</v>
      </c>
      <c r="AF180" s="15">
        <v>0</v>
      </c>
      <c r="AG180" s="15">
        <v>57</v>
      </c>
      <c r="AH180" s="15">
        <v>1086</v>
      </c>
      <c r="AI180" s="15">
        <v>67.875</v>
      </c>
      <c r="AJ180" s="27"/>
      <c r="AK180" s="15">
        <v>16</v>
      </c>
      <c r="AL180" s="15">
        <v>1058</v>
      </c>
      <c r="AM180" s="15">
        <v>0</v>
      </c>
      <c r="AN180" s="15">
        <v>79</v>
      </c>
      <c r="AO180" s="15">
        <v>1137</v>
      </c>
      <c r="AP180" s="15">
        <v>71.0625</v>
      </c>
      <c r="AQ180" s="27"/>
      <c r="AR180" s="15">
        <v>16</v>
      </c>
      <c r="AS180" s="15">
        <v>1018</v>
      </c>
      <c r="AT180" s="15">
        <v>0</v>
      </c>
      <c r="AU180" s="15">
        <v>68</v>
      </c>
      <c r="AV180" s="15">
        <v>1086</v>
      </c>
      <c r="AW180" s="15">
        <v>67.875</v>
      </c>
    </row>
    <row r="181" spans="1:49" x14ac:dyDescent="0.25">
      <c r="A181" s="15" t="s">
        <v>287</v>
      </c>
      <c r="B181" s="15" t="s">
        <v>288</v>
      </c>
      <c r="C181" s="15">
        <v>74.5</v>
      </c>
      <c r="D181" s="15">
        <v>216</v>
      </c>
      <c r="E181" s="15">
        <v>4.8899999999999997</v>
      </c>
      <c r="F181" s="15">
        <v>-0.42935603009126672</v>
      </c>
      <c r="I181" s="15">
        <v>27</v>
      </c>
      <c r="J181" s="15">
        <v>-1.2727925278333114</v>
      </c>
      <c r="Q181" s="15">
        <v>-1.7021485579245781</v>
      </c>
      <c r="R181" s="15">
        <v>-0.85107427896228904</v>
      </c>
      <c r="V181" s="27"/>
      <c r="AA181" s="15">
        <v>0</v>
      </c>
      <c r="AB181" s="15" t="s">
        <v>815</v>
      </c>
      <c r="AC181" s="27"/>
      <c r="AH181" s="15">
        <v>0</v>
      </c>
      <c r="AI181" s="15" t="s">
        <v>815</v>
      </c>
      <c r="AJ181" s="27"/>
      <c r="AO181" s="15">
        <v>0</v>
      </c>
      <c r="AP181" s="15" t="s">
        <v>815</v>
      </c>
      <c r="AQ181" s="27"/>
      <c r="AV181" s="15">
        <v>0</v>
      </c>
      <c r="AW181" s="15" t="s">
        <v>815</v>
      </c>
    </row>
    <row r="182" spans="1:49" x14ac:dyDescent="0.25">
      <c r="A182" s="15" t="s">
        <v>327</v>
      </c>
      <c r="B182" s="15" t="s">
        <v>288</v>
      </c>
      <c r="C182" s="15">
        <v>76</v>
      </c>
      <c r="D182" s="15">
        <v>220</v>
      </c>
      <c r="E182" s="15">
        <v>4.6399999999999997</v>
      </c>
      <c r="F182" s="15">
        <v>0.44191167240330587</v>
      </c>
      <c r="G182" s="15">
        <v>23</v>
      </c>
      <c r="H182" s="15">
        <v>0.39982534726592694</v>
      </c>
      <c r="I182" s="15">
        <v>30.5</v>
      </c>
      <c r="J182" s="15">
        <v>-0.48662183712616358</v>
      </c>
      <c r="Q182" s="15">
        <v>0.35511518254306929</v>
      </c>
      <c r="R182" s="15">
        <v>0.11837172751435643</v>
      </c>
      <c r="S182" s="15">
        <v>6</v>
      </c>
      <c r="T182" s="15">
        <v>191</v>
      </c>
      <c r="U182" s="15">
        <v>171</v>
      </c>
      <c r="V182" s="27"/>
      <c r="W182" s="15">
        <v>16</v>
      </c>
      <c r="X182" s="15">
        <v>0</v>
      </c>
      <c r="Y182" s="15">
        <v>0</v>
      </c>
      <c r="Z182" s="15">
        <v>129</v>
      </c>
      <c r="AA182" s="15">
        <v>129</v>
      </c>
      <c r="AB182" s="15">
        <v>8.0625</v>
      </c>
      <c r="AC182" s="27"/>
      <c r="AD182" s="15">
        <v>15</v>
      </c>
      <c r="AE182" s="15">
        <v>0</v>
      </c>
      <c r="AF182" s="15">
        <v>0</v>
      </c>
      <c r="AG182" s="15">
        <v>135</v>
      </c>
      <c r="AH182" s="15">
        <v>135</v>
      </c>
      <c r="AI182" s="15">
        <v>9</v>
      </c>
      <c r="AJ182" s="27"/>
      <c r="AK182" s="15">
        <v>16</v>
      </c>
      <c r="AL182" s="15">
        <v>0</v>
      </c>
      <c r="AM182" s="15">
        <v>0</v>
      </c>
      <c r="AN182" s="15">
        <v>126</v>
      </c>
      <c r="AO182" s="15">
        <v>126</v>
      </c>
      <c r="AP182" s="15">
        <v>7.875</v>
      </c>
      <c r="AQ182" s="27"/>
      <c r="AR182" s="15">
        <v>16</v>
      </c>
      <c r="AS182" s="15">
        <v>0</v>
      </c>
      <c r="AT182" s="15">
        <v>0</v>
      </c>
      <c r="AU182" s="15">
        <v>142</v>
      </c>
      <c r="AV182" s="15">
        <v>142</v>
      </c>
      <c r="AW182" s="15">
        <v>8.875</v>
      </c>
    </row>
    <row r="183" spans="1:49" x14ac:dyDescent="0.25">
      <c r="A183" s="15" t="s">
        <v>301</v>
      </c>
      <c r="B183" s="15" t="s">
        <v>55</v>
      </c>
      <c r="C183" s="15">
        <v>75.25</v>
      </c>
      <c r="D183" s="15">
        <v>220</v>
      </c>
      <c r="E183" s="15">
        <v>4.9400000000000004</v>
      </c>
      <c r="F183" s="15">
        <v>-0.60360957059018372</v>
      </c>
      <c r="I183" s="15">
        <v>28</v>
      </c>
      <c r="J183" s="15">
        <v>-1.0481723304884121</v>
      </c>
      <c r="K183" s="15">
        <v>99</v>
      </c>
      <c r="L183" s="15">
        <v>-1.7211285405012196</v>
      </c>
      <c r="M183" s="15">
        <v>4.34</v>
      </c>
      <c r="N183" s="15">
        <v>0.1160761333760148</v>
      </c>
      <c r="Q183" s="15">
        <v>-3.2568343082038007</v>
      </c>
      <c r="R183" s="15">
        <v>-0.81420857705095018</v>
      </c>
      <c r="V183" s="27"/>
      <c r="AA183" s="15">
        <v>0</v>
      </c>
      <c r="AB183" s="15" t="s">
        <v>815</v>
      </c>
      <c r="AC183" s="27"/>
      <c r="AD183" s="15">
        <v>7</v>
      </c>
      <c r="AE183" s="15">
        <v>257</v>
      </c>
      <c r="AF183" s="15">
        <v>0</v>
      </c>
      <c r="AG183" s="15">
        <v>0</v>
      </c>
      <c r="AH183" s="15">
        <v>257</v>
      </c>
      <c r="AI183" s="15">
        <v>36.714285714285715</v>
      </c>
      <c r="AJ183" s="27"/>
      <c r="AK183" s="15">
        <v>1</v>
      </c>
      <c r="AL183" s="15">
        <v>2</v>
      </c>
      <c r="AM183" s="15">
        <v>0</v>
      </c>
      <c r="AN183" s="15">
        <v>0</v>
      </c>
      <c r="AO183" s="15">
        <v>2</v>
      </c>
      <c r="AP183" s="15">
        <v>2</v>
      </c>
      <c r="AQ183" s="27"/>
      <c r="AR183" s="15">
        <v>3</v>
      </c>
      <c r="AS183" s="15">
        <v>26</v>
      </c>
      <c r="AT183" s="15">
        <v>0</v>
      </c>
      <c r="AU183" s="15">
        <v>0</v>
      </c>
      <c r="AV183" s="15">
        <v>26</v>
      </c>
      <c r="AW183" s="15">
        <v>8.6666666666666661</v>
      </c>
    </row>
    <row r="184" spans="1:49" x14ac:dyDescent="0.25">
      <c r="A184" s="15" t="s">
        <v>53</v>
      </c>
      <c r="B184" s="15" t="s">
        <v>55</v>
      </c>
      <c r="C184" s="15">
        <v>77</v>
      </c>
      <c r="D184" s="15">
        <v>232</v>
      </c>
      <c r="E184" s="15">
        <v>4.93</v>
      </c>
      <c r="F184" s="15">
        <v>-0.56875886249039842</v>
      </c>
      <c r="I184" s="15">
        <v>32.5</v>
      </c>
      <c r="J184" s="15">
        <v>-3.7381442436364792E-2</v>
      </c>
      <c r="K184" s="15">
        <v>114</v>
      </c>
      <c r="L184" s="15">
        <v>-4.6621026569242628E-2</v>
      </c>
      <c r="M184" s="15">
        <v>4.21</v>
      </c>
      <c r="N184" s="15">
        <v>0.64257722432757258</v>
      </c>
      <c r="O184" s="15">
        <v>7.08</v>
      </c>
      <c r="P184" s="15">
        <v>0.41381882932754105</v>
      </c>
      <c r="Q184" s="15">
        <v>0.40363472215910784</v>
      </c>
      <c r="R184" s="15">
        <v>8.0726944431821573E-2</v>
      </c>
      <c r="S184" s="15">
        <v>1</v>
      </c>
      <c r="T184" s="15">
        <v>3</v>
      </c>
      <c r="U184" s="15">
        <v>3</v>
      </c>
      <c r="V184" s="27"/>
      <c r="W184" s="15">
        <v>14</v>
      </c>
      <c r="X184" s="15">
        <v>896</v>
      </c>
      <c r="Y184" s="15">
        <v>0</v>
      </c>
      <c r="Z184" s="15">
        <v>0</v>
      </c>
      <c r="AA184" s="15">
        <v>896</v>
      </c>
      <c r="AB184" s="15">
        <v>64</v>
      </c>
      <c r="AC184" s="27"/>
      <c r="AD184" s="15">
        <v>7</v>
      </c>
      <c r="AE184" s="15">
        <v>1058</v>
      </c>
      <c r="AF184" s="15">
        <v>0</v>
      </c>
      <c r="AG184" s="15">
        <v>0</v>
      </c>
      <c r="AH184" s="15">
        <v>1058</v>
      </c>
      <c r="AI184" s="15">
        <v>151.14285714285714</v>
      </c>
      <c r="AJ184" s="27"/>
      <c r="AK184" s="15">
        <v>16</v>
      </c>
      <c r="AL184" s="15">
        <v>1112</v>
      </c>
      <c r="AM184" s="15">
        <v>0</v>
      </c>
      <c r="AN184" s="15">
        <v>0</v>
      </c>
      <c r="AO184" s="15">
        <v>1112</v>
      </c>
      <c r="AP184" s="15">
        <v>69.5</v>
      </c>
      <c r="AQ184" s="27"/>
      <c r="AR184" s="15">
        <v>16</v>
      </c>
      <c r="AS184" s="15">
        <v>1103</v>
      </c>
      <c r="AT184" s="15">
        <v>0</v>
      </c>
      <c r="AU184" s="15">
        <v>0</v>
      </c>
      <c r="AV184" s="15">
        <v>1103</v>
      </c>
      <c r="AW184" s="15">
        <v>68.9375</v>
      </c>
    </row>
    <row r="185" spans="1:49" x14ac:dyDescent="0.25">
      <c r="A185" s="15" t="s">
        <v>350</v>
      </c>
      <c r="B185" s="15" t="s">
        <v>55</v>
      </c>
      <c r="C185" s="15">
        <v>75.25</v>
      </c>
      <c r="D185" s="15">
        <v>228</v>
      </c>
      <c r="E185" s="15">
        <v>4.87</v>
      </c>
      <c r="F185" s="15">
        <v>-0.35965461389170239</v>
      </c>
      <c r="I185" s="15">
        <v>25.5</v>
      </c>
      <c r="J185" s="15">
        <v>-1.6097228238506605</v>
      </c>
      <c r="K185" s="15">
        <v>108</v>
      </c>
      <c r="L185" s="15">
        <v>-0.71642403214203332</v>
      </c>
      <c r="M185" s="15">
        <v>4.3</v>
      </c>
      <c r="N185" s="15">
        <v>0.27807646905341749</v>
      </c>
      <c r="O185" s="15">
        <v>7.22</v>
      </c>
      <c r="P185" s="15">
        <v>6.7707709427107007E-2</v>
      </c>
      <c r="Q185" s="15">
        <v>-2.3400172914038722</v>
      </c>
      <c r="R185" s="15">
        <v>-0.46800345828077444</v>
      </c>
      <c r="V185" s="27"/>
      <c r="AA185" s="15">
        <v>0</v>
      </c>
      <c r="AB185" s="15" t="s">
        <v>815</v>
      </c>
      <c r="AC185" s="27"/>
      <c r="AH185" s="15">
        <v>0</v>
      </c>
      <c r="AI185" s="15" t="s">
        <v>815</v>
      </c>
      <c r="AJ185" s="27"/>
      <c r="AO185" s="15">
        <v>0</v>
      </c>
      <c r="AP185" s="15" t="s">
        <v>815</v>
      </c>
      <c r="AQ185" s="27"/>
      <c r="AV185" s="15">
        <v>0</v>
      </c>
      <c r="AW185" s="15" t="s">
        <v>815</v>
      </c>
    </row>
    <row r="186" spans="1:49" x14ac:dyDescent="0.25">
      <c r="A186" s="15" t="s">
        <v>371</v>
      </c>
      <c r="B186" s="15" t="s">
        <v>55</v>
      </c>
      <c r="C186" s="15">
        <v>72.38</v>
      </c>
      <c r="D186" s="15">
        <v>206</v>
      </c>
      <c r="E186" s="15">
        <v>4.66</v>
      </c>
      <c r="F186" s="15">
        <v>0.37221025620373843</v>
      </c>
      <c r="I186" s="15">
        <v>34</v>
      </c>
      <c r="J186" s="15">
        <v>0.29954885358098426</v>
      </c>
      <c r="K186" s="15">
        <v>115</v>
      </c>
      <c r="L186" s="15">
        <v>6.5012807692889168E-2</v>
      </c>
      <c r="M186" s="15">
        <v>4.33</v>
      </c>
      <c r="N186" s="15">
        <v>0.15657621729536456</v>
      </c>
      <c r="O186" s="15">
        <v>7.07</v>
      </c>
      <c r="P186" s="15">
        <v>0.43854105217757161</v>
      </c>
      <c r="Q186" s="15">
        <v>1.331889186950548</v>
      </c>
      <c r="R186" s="15">
        <v>0.26637783739010962</v>
      </c>
      <c r="V186" s="27"/>
      <c r="W186" s="15">
        <v>1</v>
      </c>
      <c r="X186" s="15">
        <v>65</v>
      </c>
      <c r="Y186" s="15">
        <v>0</v>
      </c>
      <c r="Z186" s="15">
        <v>0</v>
      </c>
      <c r="AA186" s="15">
        <v>65</v>
      </c>
      <c r="AB186" s="15">
        <v>65</v>
      </c>
      <c r="AC186" s="27"/>
      <c r="AH186" s="15">
        <v>0</v>
      </c>
      <c r="AI186" s="15" t="s">
        <v>815</v>
      </c>
      <c r="AJ186" s="27"/>
      <c r="AO186" s="15">
        <v>0</v>
      </c>
      <c r="AP186" s="15" t="s">
        <v>815</v>
      </c>
      <c r="AQ186" s="27"/>
      <c r="AV186" s="15">
        <v>0</v>
      </c>
      <c r="AW186" s="15" t="s">
        <v>815</v>
      </c>
    </row>
    <row r="187" spans="1:49" x14ac:dyDescent="0.25">
      <c r="A187" s="15" t="s">
        <v>156</v>
      </c>
      <c r="B187" s="15" t="s">
        <v>55</v>
      </c>
      <c r="C187" s="15">
        <v>73.63</v>
      </c>
      <c r="D187" s="15">
        <v>212</v>
      </c>
      <c r="E187" s="15">
        <v>4.99</v>
      </c>
      <c r="F187" s="15">
        <v>-0.77786311108909767</v>
      </c>
      <c r="I187" s="15">
        <v>28</v>
      </c>
      <c r="J187" s="15">
        <v>-1.0481723304884121</v>
      </c>
      <c r="K187" s="15">
        <v>102</v>
      </c>
      <c r="L187" s="15">
        <v>-1.386227037714824</v>
      </c>
      <c r="M187" s="15">
        <v>4.5</v>
      </c>
      <c r="N187" s="15">
        <v>-0.53192520933359588</v>
      </c>
      <c r="O187" s="15">
        <v>7.55</v>
      </c>
      <c r="P187" s="15">
        <v>-0.74812564462391817</v>
      </c>
      <c r="Q187" s="15">
        <v>-4.4923133332498484</v>
      </c>
      <c r="R187" s="15">
        <v>-0.89846266664996965</v>
      </c>
      <c r="S187" s="15">
        <v>6</v>
      </c>
      <c r="T187" s="15">
        <v>183</v>
      </c>
      <c r="U187" s="15">
        <v>164</v>
      </c>
      <c r="V187" s="27"/>
      <c r="AA187" s="15">
        <v>0</v>
      </c>
      <c r="AB187" s="15" t="s">
        <v>815</v>
      </c>
      <c r="AC187" s="27"/>
      <c r="AH187" s="15">
        <v>0</v>
      </c>
      <c r="AI187" s="15" t="s">
        <v>815</v>
      </c>
      <c r="AJ187" s="27"/>
      <c r="AK187" s="15">
        <v>1</v>
      </c>
      <c r="AL187" s="15">
        <v>9</v>
      </c>
      <c r="AM187" s="15">
        <v>0</v>
      </c>
      <c r="AN187" s="15">
        <v>0</v>
      </c>
      <c r="AO187" s="15">
        <v>9</v>
      </c>
      <c r="AP187" s="15">
        <v>9</v>
      </c>
      <c r="AQ187" s="27"/>
      <c r="AR187" s="15">
        <v>2</v>
      </c>
      <c r="AS187" s="15">
        <v>71</v>
      </c>
      <c r="AT187" s="15">
        <v>0</v>
      </c>
      <c r="AU187" s="15">
        <v>0</v>
      </c>
      <c r="AV187" s="15">
        <v>71</v>
      </c>
      <c r="AW187" s="15">
        <v>35.5</v>
      </c>
    </row>
    <row r="188" spans="1:49" x14ac:dyDescent="0.25">
      <c r="A188" s="15" t="s">
        <v>91</v>
      </c>
      <c r="B188" s="15" t="s">
        <v>55</v>
      </c>
      <c r="C188" s="15">
        <v>74.38</v>
      </c>
      <c r="D188" s="15">
        <v>214</v>
      </c>
      <c r="E188" s="15">
        <v>4.6900000000000004</v>
      </c>
      <c r="F188" s="15">
        <v>0.26765813190438886</v>
      </c>
      <c r="I188" s="15">
        <v>34.5</v>
      </c>
      <c r="J188" s="15">
        <v>0.411858952253434</v>
      </c>
      <c r="K188" s="15">
        <v>110</v>
      </c>
      <c r="L188" s="15">
        <v>-0.49315636361776977</v>
      </c>
      <c r="M188" s="15">
        <v>4.2</v>
      </c>
      <c r="N188" s="15">
        <v>0.68307730824692237</v>
      </c>
      <c r="Q188" s="15">
        <v>0.8694380287869754</v>
      </c>
      <c r="R188" s="15">
        <v>0.21735950719674385</v>
      </c>
      <c r="S188" s="15">
        <v>2</v>
      </c>
      <c r="T188" s="15">
        <v>36</v>
      </c>
      <c r="U188" s="15">
        <v>36</v>
      </c>
      <c r="V188" s="27"/>
      <c r="W188" s="15">
        <v>16</v>
      </c>
      <c r="X188" s="15">
        <v>989</v>
      </c>
      <c r="Y188" s="15">
        <v>0</v>
      </c>
      <c r="Z188" s="15">
        <v>0</v>
      </c>
      <c r="AA188" s="15">
        <v>989</v>
      </c>
      <c r="AB188" s="15">
        <v>61.8125</v>
      </c>
      <c r="AC188" s="27"/>
      <c r="AD188" s="15">
        <v>16</v>
      </c>
      <c r="AE188" s="15">
        <v>1012</v>
      </c>
      <c r="AF188" s="15">
        <v>0</v>
      </c>
      <c r="AG188" s="15">
        <v>0</v>
      </c>
      <c r="AH188" s="15">
        <v>1012</v>
      </c>
      <c r="AI188" s="15">
        <v>63.25</v>
      </c>
      <c r="AJ188" s="27"/>
      <c r="AK188" s="15">
        <v>15</v>
      </c>
      <c r="AL188" s="15">
        <v>1048</v>
      </c>
      <c r="AM188" s="15">
        <v>0</v>
      </c>
      <c r="AN188" s="15">
        <v>0</v>
      </c>
      <c r="AO188" s="15">
        <v>1048</v>
      </c>
      <c r="AP188" s="15">
        <v>69.86666666666666</v>
      </c>
      <c r="AQ188" s="27"/>
      <c r="AR188" s="15">
        <v>15</v>
      </c>
      <c r="AS188" s="15">
        <v>932</v>
      </c>
      <c r="AT188" s="15">
        <v>0</v>
      </c>
      <c r="AU188" s="15">
        <v>0</v>
      </c>
      <c r="AV188" s="15">
        <v>932</v>
      </c>
      <c r="AW188" s="15">
        <v>62.133333333333333</v>
      </c>
    </row>
    <row r="189" spans="1:49" x14ac:dyDescent="0.25">
      <c r="A189" s="15" t="s">
        <v>411</v>
      </c>
      <c r="B189" s="15" t="s">
        <v>55</v>
      </c>
      <c r="C189" s="15">
        <v>76.88</v>
      </c>
      <c r="D189" s="15">
        <v>235</v>
      </c>
      <c r="E189" s="15">
        <v>4.95</v>
      </c>
      <c r="F189" s="15">
        <v>-0.63846027868996591</v>
      </c>
      <c r="I189" s="15">
        <v>29</v>
      </c>
      <c r="J189" s="15">
        <v>-0.82355213314351261</v>
      </c>
      <c r="K189" s="15">
        <v>108</v>
      </c>
      <c r="L189" s="15">
        <v>-0.71642403214203332</v>
      </c>
      <c r="M189" s="15">
        <v>4.43</v>
      </c>
      <c r="N189" s="15">
        <v>-0.24842462189814032</v>
      </c>
      <c r="O189" s="15">
        <v>7.25</v>
      </c>
      <c r="P189" s="15">
        <v>-6.4589591229867859E-3</v>
      </c>
      <c r="Q189" s="15">
        <v>-2.4333200249966391</v>
      </c>
      <c r="R189" s="15">
        <v>-0.48666400499932783</v>
      </c>
      <c r="V189" s="27"/>
      <c r="AA189" s="15">
        <v>0</v>
      </c>
      <c r="AB189" s="15" t="s">
        <v>815</v>
      </c>
      <c r="AC189" s="27"/>
      <c r="AH189" s="15">
        <v>0</v>
      </c>
      <c r="AI189" s="15" t="s">
        <v>815</v>
      </c>
      <c r="AJ189" s="27"/>
      <c r="AO189" s="15">
        <v>0</v>
      </c>
      <c r="AP189" s="15" t="s">
        <v>815</v>
      </c>
      <c r="AQ189" s="27"/>
      <c r="AV189" s="15">
        <v>0</v>
      </c>
      <c r="AW189" s="15" t="s">
        <v>815</v>
      </c>
    </row>
    <row r="190" spans="1:49" x14ac:dyDescent="0.25">
      <c r="A190" s="15" t="s">
        <v>296</v>
      </c>
      <c r="B190" s="15" t="s">
        <v>55</v>
      </c>
      <c r="C190" s="15">
        <v>75.75</v>
      </c>
      <c r="D190" s="15">
        <v>223</v>
      </c>
      <c r="E190" s="15">
        <v>5.26</v>
      </c>
      <c r="F190" s="15">
        <v>-1.7188322297832346</v>
      </c>
      <c r="I190" s="15">
        <v>25.5</v>
      </c>
      <c r="J190" s="15">
        <v>-1.6097228238506605</v>
      </c>
      <c r="K190" s="15">
        <v>104</v>
      </c>
      <c r="L190" s="15">
        <v>-1.1629593691905604</v>
      </c>
      <c r="M190" s="15">
        <v>4.3600000000000003</v>
      </c>
      <c r="N190" s="15">
        <v>3.5075965537311661E-2</v>
      </c>
      <c r="O190" s="15">
        <v>7.14</v>
      </c>
      <c r="P190" s="15">
        <v>0.26548549222735568</v>
      </c>
      <c r="Q190" s="15">
        <v>-4.1909529650597888</v>
      </c>
      <c r="R190" s="15">
        <v>-0.83819059301195775</v>
      </c>
      <c r="V190" s="27"/>
      <c r="AA190" s="15">
        <v>0</v>
      </c>
      <c r="AB190" s="15" t="s">
        <v>815</v>
      </c>
      <c r="AC190" s="27"/>
      <c r="AH190" s="15">
        <v>0</v>
      </c>
      <c r="AI190" s="15" t="s">
        <v>815</v>
      </c>
      <c r="AJ190" s="27"/>
      <c r="AO190" s="15">
        <v>0</v>
      </c>
      <c r="AP190" s="15" t="s">
        <v>815</v>
      </c>
      <c r="AQ190" s="27"/>
      <c r="AV190" s="15">
        <v>0</v>
      </c>
      <c r="AW190" s="15" t="s">
        <v>815</v>
      </c>
    </row>
    <row r="191" spans="1:49" x14ac:dyDescent="0.25">
      <c r="A191" s="15" t="s">
        <v>182</v>
      </c>
      <c r="B191" s="15" t="s">
        <v>55</v>
      </c>
      <c r="C191" s="15">
        <v>74.25</v>
      </c>
      <c r="D191" s="15">
        <v>226</v>
      </c>
      <c r="E191" s="15">
        <v>4.97</v>
      </c>
      <c r="F191" s="15">
        <v>-0.70816169488953018</v>
      </c>
      <c r="I191" s="15">
        <v>30.5</v>
      </c>
      <c r="J191" s="15">
        <v>-0.48662183712616358</v>
      </c>
      <c r="K191" s="15">
        <v>110</v>
      </c>
      <c r="L191" s="15">
        <v>-0.49315636361776977</v>
      </c>
      <c r="M191" s="15">
        <v>4.26</v>
      </c>
      <c r="N191" s="15">
        <v>0.44007680473082011</v>
      </c>
      <c r="O191" s="15">
        <v>7.04</v>
      </c>
      <c r="P191" s="15">
        <v>0.51270772072766535</v>
      </c>
      <c r="Q191" s="15">
        <v>-0.73515537017497823</v>
      </c>
      <c r="R191" s="15">
        <v>-0.14703107403499566</v>
      </c>
      <c r="S191" s="15">
        <v>2</v>
      </c>
      <c r="T191" s="15">
        <v>62</v>
      </c>
      <c r="U191" s="15">
        <v>61</v>
      </c>
      <c r="V191" s="27"/>
      <c r="W191" s="15">
        <v>6</v>
      </c>
      <c r="X191" s="15">
        <v>69</v>
      </c>
      <c r="Y191" s="15">
        <v>0</v>
      </c>
      <c r="Z191" s="15">
        <v>0</v>
      </c>
      <c r="AA191" s="15">
        <v>69</v>
      </c>
      <c r="AB191" s="15">
        <v>11.5</v>
      </c>
      <c r="AC191" s="27"/>
      <c r="AD191" s="15">
        <v>5</v>
      </c>
      <c r="AE191" s="15">
        <v>13</v>
      </c>
      <c r="AF191" s="15">
        <v>0</v>
      </c>
      <c r="AG191" s="15">
        <v>0</v>
      </c>
      <c r="AH191" s="15">
        <v>13</v>
      </c>
      <c r="AI191" s="15">
        <v>2.6</v>
      </c>
      <c r="AJ191" s="27"/>
      <c r="AK191" s="15">
        <v>6</v>
      </c>
      <c r="AL191" s="15">
        <v>144</v>
      </c>
      <c r="AM191" s="15">
        <v>0</v>
      </c>
      <c r="AN191" s="15">
        <v>0</v>
      </c>
      <c r="AO191" s="15">
        <v>144</v>
      </c>
      <c r="AP191" s="15">
        <v>24</v>
      </c>
      <c r="AQ191" s="27"/>
      <c r="AR191" s="15">
        <v>6</v>
      </c>
      <c r="AS191" s="15">
        <v>351</v>
      </c>
      <c r="AT191" s="15">
        <v>0</v>
      </c>
      <c r="AU191" s="15">
        <v>0</v>
      </c>
      <c r="AV191" s="15">
        <v>351</v>
      </c>
      <c r="AW191" s="15">
        <v>58.5</v>
      </c>
    </row>
    <row r="192" spans="1:49" x14ac:dyDescent="0.25">
      <c r="A192" s="15" t="s">
        <v>290</v>
      </c>
      <c r="B192" s="15" t="s">
        <v>55</v>
      </c>
      <c r="C192" s="15">
        <v>71.75</v>
      </c>
      <c r="D192" s="15">
        <v>207</v>
      </c>
      <c r="E192" s="15">
        <v>4.68</v>
      </c>
      <c r="F192" s="15">
        <v>0.30250884000417411</v>
      </c>
      <c r="I192" s="15">
        <v>31.5</v>
      </c>
      <c r="J192" s="15">
        <v>-0.26200163978126417</v>
      </c>
      <c r="K192" s="15">
        <v>112</v>
      </c>
      <c r="L192" s="15">
        <v>-0.26988869509350621</v>
      </c>
      <c r="M192" s="15">
        <v>4.03</v>
      </c>
      <c r="N192" s="15">
        <v>1.3715787348758828</v>
      </c>
      <c r="O192" s="15">
        <v>6.75</v>
      </c>
      <c r="P192" s="15">
        <v>1.2296521833785663</v>
      </c>
      <c r="Q192" s="15">
        <v>2.3718494233838525</v>
      </c>
      <c r="R192" s="15">
        <v>0.47436988467677049</v>
      </c>
      <c r="S192" s="15">
        <v>1</v>
      </c>
      <c r="T192" s="15">
        <v>22</v>
      </c>
      <c r="U192" s="15">
        <v>22</v>
      </c>
      <c r="V192" s="27"/>
      <c r="W192" s="15">
        <v>5</v>
      </c>
      <c r="X192" s="15">
        <v>76</v>
      </c>
      <c r="Y192" s="15">
        <v>0</v>
      </c>
      <c r="Z192" s="15">
        <v>0</v>
      </c>
      <c r="AA192" s="15">
        <v>76</v>
      </c>
      <c r="AB192" s="15">
        <v>15.2</v>
      </c>
      <c r="AC192" s="27"/>
      <c r="AD192" s="15">
        <v>10</v>
      </c>
      <c r="AE192" s="15">
        <v>435</v>
      </c>
      <c r="AF192" s="15">
        <v>0</v>
      </c>
      <c r="AG192" s="15">
        <v>0</v>
      </c>
      <c r="AH192" s="15">
        <v>435</v>
      </c>
      <c r="AI192" s="15">
        <v>43.5</v>
      </c>
      <c r="AJ192" s="27"/>
      <c r="AO192" s="15">
        <v>0</v>
      </c>
      <c r="AP192" s="15" t="s">
        <v>815</v>
      </c>
      <c r="AQ192" s="27"/>
      <c r="AV192" s="15">
        <v>0</v>
      </c>
      <c r="AW192" s="15" t="s">
        <v>815</v>
      </c>
    </row>
    <row r="193" spans="1:49" x14ac:dyDescent="0.25">
      <c r="A193" s="15" t="s">
        <v>283</v>
      </c>
      <c r="B193" s="15" t="s">
        <v>55</v>
      </c>
      <c r="C193" s="15">
        <v>72.13</v>
      </c>
      <c r="D193" s="15">
        <v>217</v>
      </c>
      <c r="E193" s="15">
        <v>4.76</v>
      </c>
      <c r="F193" s="15">
        <v>2.3703175205910653E-2</v>
      </c>
      <c r="I193" s="15">
        <v>29.5</v>
      </c>
      <c r="J193" s="15">
        <v>-0.71124203447106293</v>
      </c>
      <c r="K193" s="15">
        <v>109</v>
      </c>
      <c r="L193" s="15">
        <v>-0.60479019787990163</v>
      </c>
      <c r="M193" s="15">
        <v>4.2</v>
      </c>
      <c r="N193" s="15">
        <v>0.68307730824692237</v>
      </c>
      <c r="O193" s="15">
        <v>6.55</v>
      </c>
      <c r="P193" s="15">
        <v>1.724096640379188</v>
      </c>
      <c r="Q193" s="15">
        <v>1.1148448914810565</v>
      </c>
      <c r="R193" s="15">
        <v>0.22296897829621129</v>
      </c>
      <c r="V193" s="27"/>
      <c r="AA193" s="15">
        <v>0</v>
      </c>
      <c r="AB193" s="15" t="s">
        <v>815</v>
      </c>
      <c r="AC193" s="27"/>
      <c r="AH193" s="15">
        <v>0</v>
      </c>
      <c r="AI193" s="15" t="s">
        <v>815</v>
      </c>
      <c r="AJ193" s="27"/>
      <c r="AO193" s="15">
        <v>0</v>
      </c>
      <c r="AP193" s="15" t="s">
        <v>815</v>
      </c>
      <c r="AQ193" s="27"/>
      <c r="AV193" s="15">
        <v>0</v>
      </c>
      <c r="AW193" s="15" t="s">
        <v>815</v>
      </c>
    </row>
    <row r="194" spans="1:49" x14ac:dyDescent="0.25">
      <c r="A194" s="15" t="s">
        <v>424</v>
      </c>
      <c r="B194" s="15" t="s">
        <v>55</v>
      </c>
      <c r="C194" s="15">
        <v>75</v>
      </c>
      <c r="D194" s="15">
        <v>218</v>
      </c>
      <c r="E194" s="15">
        <v>5</v>
      </c>
      <c r="F194" s="15">
        <v>-0.81271381918887975</v>
      </c>
      <c r="I194" s="15">
        <v>28</v>
      </c>
      <c r="J194" s="15">
        <v>-1.0481723304884121</v>
      </c>
      <c r="K194" s="15">
        <v>99</v>
      </c>
      <c r="L194" s="15">
        <v>-1.7211285405012196</v>
      </c>
      <c r="M194" s="15">
        <v>4.25</v>
      </c>
      <c r="N194" s="15">
        <v>0.4805768886501699</v>
      </c>
      <c r="O194" s="15">
        <v>7.07</v>
      </c>
      <c r="P194" s="15">
        <v>0.43854105217757161</v>
      </c>
      <c r="Q194" s="15">
        <v>-2.6628967493507698</v>
      </c>
      <c r="R194" s="15">
        <v>-0.53257934987015398</v>
      </c>
      <c r="S194" s="15">
        <v>6</v>
      </c>
      <c r="T194" s="15">
        <v>194</v>
      </c>
      <c r="U194" s="15">
        <v>174</v>
      </c>
      <c r="V194" s="27"/>
      <c r="AA194" s="15">
        <v>0</v>
      </c>
      <c r="AB194" s="15" t="s">
        <v>815</v>
      </c>
      <c r="AC194" s="27"/>
      <c r="AH194" s="15">
        <v>0</v>
      </c>
      <c r="AI194" s="15" t="s">
        <v>815</v>
      </c>
      <c r="AJ194" s="27"/>
      <c r="AO194" s="15">
        <v>0</v>
      </c>
      <c r="AP194" s="15" t="s">
        <v>815</v>
      </c>
      <c r="AQ194" s="27"/>
      <c r="AV194" s="15">
        <v>0</v>
      </c>
      <c r="AW194" s="15" t="s">
        <v>815</v>
      </c>
    </row>
    <row r="195" spans="1:49" x14ac:dyDescent="0.25">
      <c r="A195" s="15" t="s">
        <v>398</v>
      </c>
      <c r="B195" s="15" t="s">
        <v>55</v>
      </c>
      <c r="C195" s="15">
        <v>78.13</v>
      </c>
      <c r="D195" s="15">
        <v>248</v>
      </c>
      <c r="E195" s="15">
        <v>4.6100000000000003</v>
      </c>
      <c r="F195" s="15">
        <v>0.54646379670265233</v>
      </c>
      <c r="I195" s="15">
        <v>35.5</v>
      </c>
      <c r="J195" s="15">
        <v>0.6364791495983334</v>
      </c>
      <c r="K195" s="15">
        <v>116</v>
      </c>
      <c r="L195" s="15">
        <v>0.17664664195502094</v>
      </c>
      <c r="M195" s="15">
        <v>4.18</v>
      </c>
      <c r="N195" s="15">
        <v>0.76407747608562548</v>
      </c>
      <c r="O195" s="15">
        <v>7.05</v>
      </c>
      <c r="P195" s="15">
        <v>0.48798549787763484</v>
      </c>
      <c r="Q195" s="15">
        <v>2.611652562219267</v>
      </c>
      <c r="R195" s="15">
        <v>0.52233051244385342</v>
      </c>
      <c r="S195" s="15">
        <v>4</v>
      </c>
      <c r="T195" s="15">
        <v>120</v>
      </c>
      <c r="U195" s="15">
        <v>114</v>
      </c>
      <c r="V195" s="27"/>
      <c r="W195" s="15">
        <v>2</v>
      </c>
      <c r="X195" s="15">
        <v>17</v>
      </c>
      <c r="Y195" s="15">
        <v>0</v>
      </c>
      <c r="Z195" s="15">
        <v>0</v>
      </c>
      <c r="AA195" s="15">
        <v>17</v>
      </c>
      <c r="AB195" s="15">
        <v>8.5</v>
      </c>
      <c r="AC195" s="27"/>
      <c r="AH195" s="15">
        <v>0</v>
      </c>
      <c r="AI195" s="15" t="s">
        <v>815</v>
      </c>
      <c r="AJ195" s="27"/>
      <c r="AO195" s="15">
        <v>0</v>
      </c>
      <c r="AP195" s="15" t="s">
        <v>815</v>
      </c>
      <c r="AQ195" s="27"/>
      <c r="AR195" s="15">
        <v>12</v>
      </c>
      <c r="AS195" s="15">
        <v>155</v>
      </c>
      <c r="AT195" s="15">
        <v>0</v>
      </c>
      <c r="AU195" s="15">
        <v>48</v>
      </c>
      <c r="AV195" s="15">
        <v>203</v>
      </c>
      <c r="AW195" s="15">
        <v>16.916666666666668</v>
      </c>
    </row>
    <row r="196" spans="1:49" x14ac:dyDescent="0.25">
      <c r="A196" s="15" t="s">
        <v>315</v>
      </c>
      <c r="B196" s="15" t="s">
        <v>55</v>
      </c>
      <c r="C196" s="15">
        <v>73.88</v>
      </c>
      <c r="D196" s="15">
        <v>213</v>
      </c>
      <c r="E196" s="15">
        <v>4.63</v>
      </c>
      <c r="F196" s="15">
        <v>0.47676238050308806</v>
      </c>
      <c r="I196" s="15">
        <v>30</v>
      </c>
      <c r="J196" s="15">
        <v>-0.59893193579861326</v>
      </c>
      <c r="K196" s="15">
        <v>111</v>
      </c>
      <c r="L196" s="15">
        <v>-0.38152252935563802</v>
      </c>
      <c r="M196" s="15">
        <v>4.49</v>
      </c>
      <c r="N196" s="15">
        <v>-0.4914251254142461</v>
      </c>
      <c r="O196" s="15">
        <v>7.36</v>
      </c>
      <c r="P196" s="15">
        <v>-0.27840341047332923</v>
      </c>
      <c r="Q196" s="15">
        <v>-1.2735206205387386</v>
      </c>
      <c r="R196" s="15">
        <v>-0.25470412410774773</v>
      </c>
      <c r="V196" s="27"/>
      <c r="AA196" s="15">
        <v>0</v>
      </c>
      <c r="AB196" s="15" t="s">
        <v>815</v>
      </c>
      <c r="AC196" s="27"/>
      <c r="AH196" s="15">
        <v>0</v>
      </c>
      <c r="AI196" s="15" t="s">
        <v>815</v>
      </c>
      <c r="AJ196" s="27"/>
      <c r="AO196" s="15">
        <v>0</v>
      </c>
      <c r="AP196" s="15" t="s">
        <v>815</v>
      </c>
      <c r="AQ196" s="27"/>
      <c r="AV196" s="15">
        <v>0</v>
      </c>
      <c r="AW196" s="15" t="s">
        <v>815</v>
      </c>
    </row>
    <row r="197" spans="1:49" x14ac:dyDescent="0.25">
      <c r="A197" s="15" t="s">
        <v>59</v>
      </c>
      <c r="B197" s="15" t="s">
        <v>55</v>
      </c>
      <c r="C197" s="15">
        <v>72.63</v>
      </c>
      <c r="D197" s="15">
        <v>222</v>
      </c>
      <c r="E197" s="15">
        <v>4.84</v>
      </c>
      <c r="F197" s="15">
        <v>-0.25510248959235282</v>
      </c>
      <c r="I197" s="15">
        <v>30.5</v>
      </c>
      <c r="J197" s="15">
        <v>-0.48662183712616358</v>
      </c>
      <c r="K197" s="15">
        <v>104</v>
      </c>
      <c r="L197" s="15">
        <v>-1.1629593691905604</v>
      </c>
      <c r="M197" s="15">
        <v>4.2300000000000004</v>
      </c>
      <c r="N197" s="15">
        <v>0.56157705648886946</v>
      </c>
      <c r="O197" s="15">
        <v>7.33</v>
      </c>
      <c r="P197" s="15">
        <v>-0.20423674192323543</v>
      </c>
      <c r="Q197" s="15">
        <v>-1.547343381343443</v>
      </c>
      <c r="R197" s="15">
        <v>-0.30946867626868857</v>
      </c>
      <c r="S197" s="15">
        <v>6</v>
      </c>
      <c r="T197" s="15">
        <v>213</v>
      </c>
      <c r="U197" s="15">
        <v>183</v>
      </c>
      <c r="V197" s="27"/>
      <c r="AA197" s="15">
        <v>0</v>
      </c>
      <c r="AB197" s="15" t="s">
        <v>815</v>
      </c>
      <c r="AC197" s="27"/>
      <c r="AH197" s="15">
        <v>0</v>
      </c>
      <c r="AI197" s="15" t="s">
        <v>815</v>
      </c>
      <c r="AJ197" s="27"/>
      <c r="AO197" s="15">
        <v>0</v>
      </c>
      <c r="AP197" s="15" t="s">
        <v>815</v>
      </c>
      <c r="AQ197" s="27"/>
      <c r="AV197" s="15">
        <v>0</v>
      </c>
      <c r="AW197" s="15" t="s">
        <v>815</v>
      </c>
    </row>
    <row r="198" spans="1:49" x14ac:dyDescent="0.25">
      <c r="A198" s="15" t="s">
        <v>64</v>
      </c>
      <c r="B198" s="15" t="s">
        <v>55</v>
      </c>
      <c r="C198" s="15">
        <v>74.13</v>
      </c>
      <c r="D198" s="15">
        <v>214</v>
      </c>
      <c r="I198" s="15">
        <v>30</v>
      </c>
      <c r="J198" s="15">
        <v>-0.59893193579861326</v>
      </c>
      <c r="K198" s="15">
        <v>112</v>
      </c>
      <c r="L198" s="15">
        <v>-0.26988869509350621</v>
      </c>
      <c r="M198" s="15">
        <v>4.2</v>
      </c>
      <c r="N198" s="15">
        <v>0.68307730824692237</v>
      </c>
      <c r="O198" s="15">
        <v>7.17</v>
      </c>
      <c r="P198" s="15">
        <v>0.19131882367726188</v>
      </c>
      <c r="Q198" s="15">
        <v>5.575501032064778E-3</v>
      </c>
      <c r="R198" s="15">
        <v>1.3938752580161945E-3</v>
      </c>
      <c r="S198" s="15">
        <v>1</v>
      </c>
      <c r="T198" s="15">
        <v>32</v>
      </c>
      <c r="U198" s="15">
        <v>32</v>
      </c>
      <c r="V198" s="27"/>
      <c r="W198" s="15">
        <v>13</v>
      </c>
      <c r="X198" s="15">
        <v>794</v>
      </c>
      <c r="Y198" s="15">
        <v>0</v>
      </c>
      <c r="Z198" s="15">
        <v>0</v>
      </c>
      <c r="AA198" s="15">
        <v>794</v>
      </c>
      <c r="AB198" s="15">
        <v>61.07692307692308</v>
      </c>
      <c r="AC198" s="27"/>
      <c r="AD198" s="15">
        <v>16</v>
      </c>
      <c r="AE198" s="15">
        <v>992</v>
      </c>
      <c r="AF198" s="15">
        <v>0</v>
      </c>
      <c r="AG198" s="15">
        <v>0</v>
      </c>
      <c r="AH198" s="15">
        <v>992</v>
      </c>
      <c r="AI198" s="15">
        <v>62</v>
      </c>
      <c r="AJ198" s="27"/>
      <c r="AO198" s="15">
        <v>0</v>
      </c>
      <c r="AP198" s="15" t="s">
        <v>815</v>
      </c>
      <c r="AQ198" s="27"/>
      <c r="AR198" s="15">
        <v>1</v>
      </c>
      <c r="AS198" s="15">
        <v>9</v>
      </c>
      <c r="AT198" s="15">
        <v>0</v>
      </c>
      <c r="AU198" s="15">
        <v>0</v>
      </c>
      <c r="AV198" s="15">
        <v>9</v>
      </c>
      <c r="AW198" s="15">
        <v>9</v>
      </c>
    </row>
    <row r="199" spans="1:49" x14ac:dyDescent="0.25">
      <c r="A199" s="15" t="s">
        <v>367</v>
      </c>
      <c r="B199" s="15" t="s">
        <v>55</v>
      </c>
      <c r="C199" s="15">
        <v>75.88</v>
      </c>
      <c r="D199" s="15">
        <v>228</v>
      </c>
      <c r="E199" s="15">
        <v>4.97</v>
      </c>
      <c r="F199" s="15">
        <v>-0.70816169488953018</v>
      </c>
      <c r="I199" s="15">
        <v>27</v>
      </c>
      <c r="J199" s="15">
        <v>-1.2727925278333114</v>
      </c>
      <c r="K199" s="15">
        <v>104</v>
      </c>
      <c r="L199" s="15">
        <v>-1.1629593691905604</v>
      </c>
      <c r="M199" s="15">
        <v>4.3600000000000003</v>
      </c>
      <c r="N199" s="15">
        <v>3.5075965537311661E-2</v>
      </c>
      <c r="O199" s="15">
        <v>7.33</v>
      </c>
      <c r="P199" s="15">
        <v>-0.20423674192323543</v>
      </c>
      <c r="Q199" s="15">
        <v>-3.313074368299326</v>
      </c>
      <c r="R199" s="15">
        <v>-0.66261487365986516</v>
      </c>
      <c r="S199" s="15">
        <v>4</v>
      </c>
      <c r="T199" s="15">
        <v>135</v>
      </c>
      <c r="U199" s="15">
        <v>127</v>
      </c>
      <c r="V199" s="27"/>
      <c r="W199" s="15">
        <v>2</v>
      </c>
      <c r="X199" s="15">
        <v>60</v>
      </c>
      <c r="Y199" s="15">
        <v>0</v>
      </c>
      <c r="Z199" s="15">
        <v>0</v>
      </c>
      <c r="AA199" s="15">
        <v>60</v>
      </c>
      <c r="AB199" s="15">
        <v>30</v>
      </c>
      <c r="AC199" s="27"/>
      <c r="AH199" s="15">
        <v>0</v>
      </c>
      <c r="AI199" s="15" t="s">
        <v>815</v>
      </c>
      <c r="AJ199" s="27"/>
      <c r="AK199" s="15">
        <v>3</v>
      </c>
      <c r="AL199" s="15">
        <v>146</v>
      </c>
      <c r="AM199" s="15">
        <v>0</v>
      </c>
      <c r="AN199" s="15">
        <v>0</v>
      </c>
      <c r="AO199" s="15">
        <v>146</v>
      </c>
      <c r="AP199" s="15">
        <v>48.666666666666664</v>
      </c>
      <c r="AQ199" s="27"/>
      <c r="AR199" s="15">
        <v>8</v>
      </c>
      <c r="AS199" s="15">
        <v>420</v>
      </c>
      <c r="AT199" s="15">
        <v>0</v>
      </c>
      <c r="AU199" s="15">
        <v>0</v>
      </c>
      <c r="AV199" s="15">
        <v>420</v>
      </c>
      <c r="AW199" s="15">
        <v>52.5</v>
      </c>
    </row>
    <row r="200" spans="1:49" x14ac:dyDescent="0.25">
      <c r="A200" s="15" t="s">
        <v>306</v>
      </c>
      <c r="B200" s="15" t="s">
        <v>55</v>
      </c>
      <c r="C200" s="15">
        <v>76.88</v>
      </c>
      <c r="D200" s="15">
        <v>224</v>
      </c>
      <c r="S200" s="15">
        <v>6</v>
      </c>
      <c r="T200" s="15">
        <v>178</v>
      </c>
      <c r="U200" s="15">
        <v>160</v>
      </c>
      <c r="V200" s="27"/>
      <c r="W200" s="15">
        <v>7</v>
      </c>
      <c r="X200" s="15">
        <v>306</v>
      </c>
      <c r="Y200" s="15">
        <v>0</v>
      </c>
      <c r="Z200" s="15">
        <v>0</v>
      </c>
      <c r="AA200" s="15">
        <v>306</v>
      </c>
      <c r="AB200" s="15">
        <v>43.714285714285715</v>
      </c>
      <c r="AC200" s="27"/>
      <c r="AD200" s="15">
        <v>7</v>
      </c>
      <c r="AE200" s="15">
        <v>271</v>
      </c>
      <c r="AF200" s="15">
        <v>0</v>
      </c>
      <c r="AG200" s="15">
        <v>0</v>
      </c>
      <c r="AH200" s="15">
        <v>271</v>
      </c>
      <c r="AI200" s="15">
        <v>38.714285714285715</v>
      </c>
      <c r="AJ200" s="27"/>
      <c r="AO200" s="15">
        <v>0</v>
      </c>
      <c r="AP200" s="15" t="s">
        <v>815</v>
      </c>
      <c r="AQ200" s="27"/>
      <c r="AV200" s="15">
        <v>0</v>
      </c>
      <c r="AW200" s="15" t="s">
        <v>815</v>
      </c>
    </row>
    <row r="201" spans="1:49" x14ac:dyDescent="0.25">
      <c r="A201" s="15" t="s">
        <v>46</v>
      </c>
      <c r="B201" s="15" t="s">
        <v>16</v>
      </c>
      <c r="C201" s="15">
        <v>74.38</v>
      </c>
      <c r="D201" s="15">
        <v>223</v>
      </c>
      <c r="E201" s="15">
        <v>4.63</v>
      </c>
      <c r="F201" s="15">
        <v>0.47676238050308806</v>
      </c>
      <c r="G201" s="15">
        <v>13</v>
      </c>
      <c r="H201" s="15">
        <v>-1.068798492016714</v>
      </c>
      <c r="I201" s="15">
        <v>32</v>
      </c>
      <c r="J201" s="15">
        <v>-0.1496915411088145</v>
      </c>
      <c r="K201" s="15">
        <v>121</v>
      </c>
      <c r="L201" s="15">
        <v>0.73481581326567991</v>
      </c>
      <c r="M201" s="15">
        <v>4.5</v>
      </c>
      <c r="N201" s="15">
        <v>-0.53192520933359588</v>
      </c>
      <c r="O201" s="15">
        <v>7.15</v>
      </c>
      <c r="P201" s="15">
        <v>0.24076326937732295</v>
      </c>
      <c r="Q201" s="15">
        <v>-0.29807377931303336</v>
      </c>
      <c r="R201" s="15">
        <v>-4.9678963218838891E-2</v>
      </c>
      <c r="S201" s="15">
        <v>6</v>
      </c>
      <c r="T201" s="15">
        <v>181</v>
      </c>
      <c r="U201" s="15">
        <v>162</v>
      </c>
      <c r="V201" s="27"/>
      <c r="W201" s="15">
        <v>16</v>
      </c>
      <c r="X201" s="15">
        <v>335</v>
      </c>
      <c r="Y201" s="15">
        <v>0</v>
      </c>
      <c r="Z201" s="15">
        <v>206</v>
      </c>
      <c r="AA201" s="15">
        <v>541</v>
      </c>
      <c r="AB201" s="15">
        <v>33.8125</v>
      </c>
      <c r="AC201" s="27"/>
      <c r="AD201" s="15">
        <v>15</v>
      </c>
      <c r="AE201" s="15">
        <v>368</v>
      </c>
      <c r="AF201" s="15">
        <v>0</v>
      </c>
      <c r="AG201" s="15">
        <v>178</v>
      </c>
      <c r="AH201" s="15">
        <v>546</v>
      </c>
      <c r="AI201" s="15">
        <v>36.4</v>
      </c>
      <c r="AJ201" s="27"/>
      <c r="AK201" s="15">
        <v>14</v>
      </c>
      <c r="AL201" s="15">
        <v>237</v>
      </c>
      <c r="AM201" s="15">
        <v>0</v>
      </c>
      <c r="AN201" s="15">
        <v>166</v>
      </c>
      <c r="AO201" s="15">
        <v>403</v>
      </c>
      <c r="AP201" s="15">
        <v>28.785714285714285</v>
      </c>
      <c r="AQ201" s="27"/>
      <c r="AR201" s="15">
        <v>11</v>
      </c>
      <c r="AS201" s="15">
        <v>156</v>
      </c>
      <c r="AT201" s="15">
        <v>0</v>
      </c>
      <c r="AU201" s="15">
        <v>198</v>
      </c>
      <c r="AV201" s="15">
        <v>354</v>
      </c>
      <c r="AW201" s="15">
        <v>32.18181818181818</v>
      </c>
    </row>
    <row r="202" spans="1:49" x14ac:dyDescent="0.25">
      <c r="A202" s="15" t="s">
        <v>431</v>
      </c>
      <c r="B202" s="15" t="s">
        <v>16</v>
      </c>
      <c r="C202" s="15">
        <v>71.38</v>
      </c>
      <c r="D202" s="15">
        <v>230</v>
      </c>
      <c r="E202" s="15">
        <v>4.5599999999999996</v>
      </c>
      <c r="F202" s="15">
        <v>0.72071733720156939</v>
      </c>
      <c r="I202" s="15">
        <v>38</v>
      </c>
      <c r="J202" s="15">
        <v>1.1980296429605819</v>
      </c>
      <c r="K202" s="15">
        <v>128</v>
      </c>
      <c r="L202" s="15">
        <v>1.5162526531006024</v>
      </c>
      <c r="M202" s="15">
        <v>4.0599999999999996</v>
      </c>
      <c r="N202" s="15">
        <v>1.2500784831178335</v>
      </c>
      <c r="O202" s="15">
        <v>7.27</v>
      </c>
      <c r="P202" s="15">
        <v>-5.5903404823047856E-2</v>
      </c>
      <c r="Q202" s="15">
        <v>4.6291747115575399</v>
      </c>
      <c r="R202" s="15">
        <v>0.92583494231150798</v>
      </c>
      <c r="S202" s="15">
        <v>4</v>
      </c>
      <c r="T202" s="15">
        <v>113</v>
      </c>
      <c r="U202" s="15">
        <v>108</v>
      </c>
      <c r="V202" s="27"/>
      <c r="W202" s="15">
        <v>16</v>
      </c>
      <c r="X202" s="15">
        <v>519</v>
      </c>
      <c r="Y202" s="15">
        <v>0</v>
      </c>
      <c r="Z202" s="15">
        <v>10</v>
      </c>
      <c r="AA202" s="15">
        <v>529</v>
      </c>
      <c r="AB202" s="15">
        <v>33.0625</v>
      </c>
      <c r="AC202" s="27"/>
      <c r="AD202" s="15">
        <v>16</v>
      </c>
      <c r="AE202" s="15">
        <v>157</v>
      </c>
      <c r="AF202" s="15">
        <v>1</v>
      </c>
      <c r="AG202" s="15">
        <v>190</v>
      </c>
      <c r="AH202" s="15">
        <v>348</v>
      </c>
      <c r="AI202" s="15">
        <v>21.75</v>
      </c>
      <c r="AJ202" s="27"/>
      <c r="AK202" s="15">
        <v>1</v>
      </c>
      <c r="AL202" s="15">
        <v>27</v>
      </c>
      <c r="AM202" s="15">
        <v>0</v>
      </c>
      <c r="AN202" s="15">
        <v>0</v>
      </c>
      <c r="AO202" s="15">
        <v>27</v>
      </c>
      <c r="AP202" s="15">
        <v>27</v>
      </c>
      <c r="AQ202" s="27"/>
      <c r="AR202" s="15">
        <v>8</v>
      </c>
      <c r="AS202" s="15">
        <v>13</v>
      </c>
      <c r="AT202" s="15">
        <v>0</v>
      </c>
      <c r="AU202" s="15">
        <v>112</v>
      </c>
      <c r="AV202" s="15">
        <v>125</v>
      </c>
      <c r="AW202" s="15">
        <v>15.625</v>
      </c>
    </row>
    <row r="203" spans="1:49" x14ac:dyDescent="0.25">
      <c r="A203" s="15" t="s">
        <v>14</v>
      </c>
      <c r="B203" s="15" t="s">
        <v>16</v>
      </c>
      <c r="C203" s="15">
        <v>70.13</v>
      </c>
      <c r="D203" s="15">
        <v>225</v>
      </c>
      <c r="E203" s="15">
        <v>4.82</v>
      </c>
      <c r="F203" s="15">
        <v>-0.1854010733927885</v>
      </c>
      <c r="G203" s="15">
        <v>20</v>
      </c>
      <c r="H203" s="15">
        <v>-4.0761804518865366E-2</v>
      </c>
      <c r="I203" s="15">
        <v>29.5</v>
      </c>
      <c r="J203" s="15">
        <v>-0.71124203447106293</v>
      </c>
      <c r="K203" s="15">
        <v>104</v>
      </c>
      <c r="L203" s="15">
        <v>-1.1629593691905604</v>
      </c>
      <c r="M203" s="15">
        <v>4.49</v>
      </c>
      <c r="N203" s="15">
        <v>-0.4914251254142461</v>
      </c>
      <c r="O203" s="15">
        <v>7.24</v>
      </c>
      <c r="P203" s="15">
        <v>1.8263263727043746E-2</v>
      </c>
      <c r="Q203" s="15">
        <v>-2.5735261432604797</v>
      </c>
      <c r="R203" s="15">
        <v>-0.42892102387674663</v>
      </c>
      <c r="V203" s="27"/>
      <c r="W203" s="15">
        <v>4</v>
      </c>
      <c r="X203" s="15">
        <v>13</v>
      </c>
      <c r="Y203" s="15">
        <v>0</v>
      </c>
      <c r="Z203" s="15">
        <v>31</v>
      </c>
      <c r="AA203" s="15">
        <v>44</v>
      </c>
      <c r="AB203" s="15">
        <v>11</v>
      </c>
      <c r="AC203" s="27"/>
      <c r="AD203" s="15">
        <v>14</v>
      </c>
      <c r="AE203" s="15">
        <v>422</v>
      </c>
      <c r="AF203" s="15">
        <v>0</v>
      </c>
      <c r="AG203" s="15">
        <v>105</v>
      </c>
      <c r="AH203" s="15">
        <v>527</v>
      </c>
      <c r="AI203" s="15">
        <v>37.642857142857146</v>
      </c>
      <c r="AJ203" s="27"/>
      <c r="AK203" s="15">
        <v>16</v>
      </c>
      <c r="AL203" s="15">
        <v>9</v>
      </c>
      <c r="AM203" s="15">
        <v>0</v>
      </c>
      <c r="AN203" s="15">
        <v>231</v>
      </c>
      <c r="AO203" s="15">
        <v>240</v>
      </c>
      <c r="AP203" s="15">
        <v>15</v>
      </c>
      <c r="AQ203" s="27"/>
      <c r="AV203" s="15">
        <v>0</v>
      </c>
      <c r="AW203" s="15" t="s">
        <v>815</v>
      </c>
    </row>
    <row r="204" spans="1:49" x14ac:dyDescent="0.25">
      <c r="A204" s="15" t="s">
        <v>364</v>
      </c>
      <c r="B204" s="15" t="s">
        <v>16</v>
      </c>
      <c r="C204" s="15">
        <v>69.5</v>
      </c>
      <c r="D204" s="15">
        <v>209</v>
      </c>
      <c r="E204" s="15">
        <v>4.49</v>
      </c>
      <c r="F204" s="15">
        <v>0.96467229390004761</v>
      </c>
      <c r="G204" s="15">
        <v>26</v>
      </c>
      <c r="H204" s="15">
        <v>0.84041249905071924</v>
      </c>
      <c r="I204" s="15">
        <v>35.5</v>
      </c>
      <c r="J204" s="15">
        <v>0.6364791495983334</v>
      </c>
      <c r="K204" s="15">
        <v>125</v>
      </c>
      <c r="L204" s="15">
        <v>1.1813511503142071</v>
      </c>
      <c r="M204" s="15">
        <v>4</v>
      </c>
      <c r="N204" s="15">
        <v>1.4930789866339358</v>
      </c>
      <c r="O204" s="15">
        <v>6.75</v>
      </c>
      <c r="P204" s="15">
        <v>1.2296521833785663</v>
      </c>
      <c r="Q204" s="15">
        <v>6.3456462628758095</v>
      </c>
      <c r="R204" s="15">
        <v>1.0576077104793016</v>
      </c>
      <c r="S204" s="15">
        <v>2</v>
      </c>
      <c r="T204" s="15">
        <v>54</v>
      </c>
      <c r="U204" s="15">
        <v>53</v>
      </c>
      <c r="V204" s="27"/>
      <c r="W204" s="15">
        <v>16</v>
      </c>
      <c r="X204" s="15">
        <v>354</v>
      </c>
      <c r="Y204" s="15">
        <v>0</v>
      </c>
      <c r="Z204" s="15">
        <v>18</v>
      </c>
      <c r="AA204" s="15">
        <v>372</v>
      </c>
      <c r="AB204" s="15">
        <v>23.25</v>
      </c>
      <c r="AC204" s="27"/>
      <c r="AD204" s="15">
        <v>13</v>
      </c>
      <c r="AE204" s="15">
        <v>178</v>
      </c>
      <c r="AF204" s="15">
        <v>0</v>
      </c>
      <c r="AG204" s="15">
        <v>27</v>
      </c>
      <c r="AH204" s="15">
        <v>205</v>
      </c>
      <c r="AI204" s="15">
        <v>15.76923076923077</v>
      </c>
      <c r="AJ204" s="27"/>
      <c r="AO204" s="15">
        <v>0</v>
      </c>
      <c r="AP204" s="15" t="s">
        <v>815</v>
      </c>
      <c r="AQ204" s="27"/>
      <c r="AV204" s="15">
        <v>0</v>
      </c>
      <c r="AW204" s="15" t="s">
        <v>815</v>
      </c>
    </row>
    <row r="205" spans="1:49" x14ac:dyDescent="0.25">
      <c r="A205" s="15" t="s">
        <v>222</v>
      </c>
      <c r="B205" s="15" t="s">
        <v>16</v>
      </c>
      <c r="C205" s="15">
        <v>71.88</v>
      </c>
      <c r="D205" s="15">
        <v>230</v>
      </c>
      <c r="E205" s="15">
        <v>4.62</v>
      </c>
      <c r="F205" s="15">
        <v>0.51161308860287025</v>
      </c>
      <c r="G205" s="15">
        <v>19</v>
      </c>
      <c r="H205" s="15">
        <v>-0.18762418844712947</v>
      </c>
      <c r="I205" s="15">
        <v>34.5</v>
      </c>
      <c r="J205" s="15">
        <v>0.411858952253434</v>
      </c>
      <c r="K205" s="15">
        <v>113</v>
      </c>
      <c r="L205" s="15">
        <v>-0.15825486083137441</v>
      </c>
      <c r="Q205" s="15">
        <v>0.57759299157780031</v>
      </c>
      <c r="R205" s="15">
        <v>0.14439824789445008</v>
      </c>
      <c r="S205" s="15">
        <v>2</v>
      </c>
      <c r="T205" s="15">
        <v>57</v>
      </c>
      <c r="U205" s="15">
        <v>56</v>
      </c>
      <c r="V205" s="27"/>
      <c r="W205" s="15">
        <v>14</v>
      </c>
      <c r="X205" s="15">
        <v>261</v>
      </c>
      <c r="Y205" s="15">
        <v>0</v>
      </c>
      <c r="Z205" s="15">
        <v>22</v>
      </c>
      <c r="AA205" s="15">
        <v>283</v>
      </c>
      <c r="AB205" s="15">
        <v>20.214285714285715</v>
      </c>
      <c r="AC205" s="27"/>
      <c r="AD205" s="15">
        <v>7</v>
      </c>
      <c r="AE205" s="15">
        <v>292</v>
      </c>
      <c r="AF205" s="15">
        <v>0</v>
      </c>
      <c r="AG205" s="15">
        <v>0</v>
      </c>
      <c r="AH205" s="15">
        <v>292</v>
      </c>
      <c r="AI205" s="15">
        <v>41.714285714285715</v>
      </c>
      <c r="AJ205" s="27"/>
      <c r="AK205" s="15">
        <v>13</v>
      </c>
      <c r="AL205" s="15">
        <v>537</v>
      </c>
      <c r="AM205" s="15">
        <v>0</v>
      </c>
      <c r="AN205" s="15">
        <v>0</v>
      </c>
      <c r="AO205" s="15">
        <v>537</v>
      </c>
      <c r="AP205" s="15">
        <v>41.307692307692307</v>
      </c>
      <c r="AQ205" s="27"/>
      <c r="AR205" s="15">
        <v>16</v>
      </c>
      <c r="AS205" s="15">
        <v>783</v>
      </c>
      <c r="AT205" s="15">
        <v>0</v>
      </c>
      <c r="AU205" s="15">
        <v>3</v>
      </c>
      <c r="AV205" s="15">
        <v>786</v>
      </c>
      <c r="AW205" s="15">
        <v>49.125</v>
      </c>
    </row>
    <row r="206" spans="1:49" x14ac:dyDescent="0.25">
      <c r="A206" s="15" t="s">
        <v>374</v>
      </c>
      <c r="B206" s="15" t="s">
        <v>16</v>
      </c>
      <c r="C206" s="15">
        <v>72</v>
      </c>
      <c r="D206" s="15">
        <v>214</v>
      </c>
      <c r="E206" s="15">
        <v>4.4800000000000004</v>
      </c>
      <c r="F206" s="15">
        <v>0.99952300199982969</v>
      </c>
      <c r="G206" s="15">
        <v>17</v>
      </c>
      <c r="H206" s="15">
        <v>-0.48134895630365765</v>
      </c>
      <c r="I206" s="15">
        <v>37.5</v>
      </c>
      <c r="J206" s="15">
        <v>1.0857195442881322</v>
      </c>
      <c r="K206" s="15">
        <v>125</v>
      </c>
      <c r="L206" s="15">
        <v>1.1813511503142071</v>
      </c>
      <c r="M206" s="15">
        <v>4.3</v>
      </c>
      <c r="N206" s="15">
        <v>0.27807646905341749</v>
      </c>
      <c r="O206" s="15">
        <v>7.16</v>
      </c>
      <c r="P206" s="15">
        <v>0.21604104652729242</v>
      </c>
      <c r="Q206" s="15">
        <v>3.2793622558792213</v>
      </c>
      <c r="R206" s="15">
        <v>0.54656037597987017</v>
      </c>
      <c r="S206" s="15">
        <v>3</v>
      </c>
      <c r="T206" s="15">
        <v>69</v>
      </c>
      <c r="U206" s="15">
        <v>67</v>
      </c>
      <c r="V206" s="27"/>
      <c r="W206" s="15">
        <v>8</v>
      </c>
      <c r="X206" s="15">
        <v>231</v>
      </c>
      <c r="Y206" s="15">
        <v>0</v>
      </c>
      <c r="Z206" s="15">
        <v>0</v>
      </c>
      <c r="AA206" s="15">
        <v>231</v>
      </c>
      <c r="AB206" s="15">
        <v>28.875</v>
      </c>
      <c r="AC206" s="27"/>
      <c r="AD206" s="15">
        <v>16</v>
      </c>
      <c r="AE206" s="15">
        <v>454</v>
      </c>
      <c r="AF206" s="15">
        <v>0</v>
      </c>
      <c r="AG206" s="15">
        <v>1</v>
      </c>
      <c r="AH206" s="15">
        <v>455</v>
      </c>
      <c r="AI206" s="15">
        <v>28.4375</v>
      </c>
      <c r="AJ206" s="27"/>
      <c r="AK206" s="15">
        <v>7</v>
      </c>
      <c r="AL206" s="15">
        <v>237</v>
      </c>
      <c r="AM206" s="15">
        <v>0</v>
      </c>
      <c r="AN206" s="15">
        <v>0</v>
      </c>
      <c r="AO206" s="15">
        <v>237</v>
      </c>
      <c r="AP206" s="15">
        <v>33.857142857142854</v>
      </c>
      <c r="AQ206" s="27"/>
      <c r="AR206" s="15">
        <v>16</v>
      </c>
      <c r="AS206" s="15">
        <v>380</v>
      </c>
      <c r="AT206" s="15">
        <v>0</v>
      </c>
      <c r="AU206" s="15">
        <v>36</v>
      </c>
      <c r="AV206" s="15">
        <v>416</v>
      </c>
      <c r="AW206" s="15">
        <v>26</v>
      </c>
    </row>
    <row r="207" spans="1:49" x14ac:dyDescent="0.25">
      <c r="A207" s="15" t="s">
        <v>432</v>
      </c>
      <c r="B207" s="15" t="s">
        <v>16</v>
      </c>
      <c r="C207" s="15">
        <v>71</v>
      </c>
      <c r="D207" s="15">
        <v>222</v>
      </c>
      <c r="E207" s="15">
        <v>4.45</v>
      </c>
      <c r="F207" s="15">
        <v>1.1040751262991793</v>
      </c>
      <c r="G207" s="15">
        <v>16</v>
      </c>
      <c r="H207" s="15">
        <v>-0.62821134023192171</v>
      </c>
      <c r="I207" s="15">
        <v>35.5</v>
      </c>
      <c r="J207" s="15">
        <v>0.6364791495983334</v>
      </c>
      <c r="K207" s="15">
        <v>121</v>
      </c>
      <c r="L207" s="15">
        <v>0.73481581326567991</v>
      </c>
      <c r="M207" s="15">
        <v>4.25</v>
      </c>
      <c r="N207" s="15">
        <v>0.4805768886501699</v>
      </c>
      <c r="O207" s="15">
        <v>7.37</v>
      </c>
      <c r="P207" s="15">
        <v>-0.30312563332335979</v>
      </c>
      <c r="Q207" s="15">
        <v>2.024610004258081</v>
      </c>
      <c r="R207" s="15">
        <v>0.33743500070968019</v>
      </c>
      <c r="V207" s="27"/>
      <c r="W207" s="15">
        <v>16</v>
      </c>
      <c r="X207" s="15">
        <v>49</v>
      </c>
      <c r="Y207" s="15">
        <v>0</v>
      </c>
      <c r="Z207" s="15">
        <v>53</v>
      </c>
      <c r="AA207" s="15">
        <v>102</v>
      </c>
      <c r="AB207" s="15">
        <v>6.375</v>
      </c>
      <c r="AC207" s="27"/>
      <c r="AD207" s="15">
        <v>16</v>
      </c>
      <c r="AE207" s="15">
        <v>158</v>
      </c>
      <c r="AF207" s="15">
        <v>0</v>
      </c>
      <c r="AG207" s="15">
        <v>305</v>
      </c>
      <c r="AH207" s="15">
        <v>463</v>
      </c>
      <c r="AI207" s="15">
        <v>28.9375</v>
      </c>
      <c r="AJ207" s="27"/>
      <c r="AK207" s="15">
        <v>15</v>
      </c>
      <c r="AL207" s="15">
        <v>160</v>
      </c>
      <c r="AM207" s="15">
        <v>0</v>
      </c>
      <c r="AN207" s="15">
        <v>291</v>
      </c>
      <c r="AO207" s="15">
        <v>451</v>
      </c>
      <c r="AP207" s="15">
        <v>30.066666666666666</v>
      </c>
      <c r="AQ207" s="27"/>
      <c r="AR207" s="15">
        <v>11</v>
      </c>
      <c r="AS207" s="15">
        <v>194</v>
      </c>
      <c r="AT207" s="15">
        <v>0</v>
      </c>
      <c r="AU207" s="15">
        <v>126</v>
      </c>
      <c r="AV207" s="15">
        <v>320</v>
      </c>
      <c r="AW207" s="15">
        <v>29.09090909090909</v>
      </c>
    </row>
    <row r="208" spans="1:49" x14ac:dyDescent="0.25">
      <c r="A208" s="15" t="s">
        <v>165</v>
      </c>
      <c r="B208" s="15" t="s">
        <v>16</v>
      </c>
      <c r="C208" s="15">
        <v>71.13</v>
      </c>
      <c r="D208" s="15">
        <v>224</v>
      </c>
      <c r="E208" s="15">
        <v>4.72</v>
      </c>
      <c r="F208" s="15">
        <v>0.1631060076050424</v>
      </c>
      <c r="I208" s="15">
        <v>36.5</v>
      </c>
      <c r="J208" s="15">
        <v>0.86109934694323276</v>
      </c>
      <c r="K208" s="15">
        <v>120</v>
      </c>
      <c r="L208" s="15">
        <v>0.6231819790035481</v>
      </c>
      <c r="O208" s="15">
        <v>6.9</v>
      </c>
      <c r="P208" s="15">
        <v>0.85881884062809943</v>
      </c>
      <c r="Q208" s="15">
        <v>2.5062061741799226</v>
      </c>
      <c r="R208" s="15">
        <v>0.62655154354498066</v>
      </c>
      <c r="V208" s="27"/>
      <c r="AA208" s="15">
        <v>0</v>
      </c>
      <c r="AB208" s="15" t="s">
        <v>815</v>
      </c>
      <c r="AC208" s="27"/>
      <c r="AH208" s="15">
        <v>0</v>
      </c>
      <c r="AI208" s="15" t="s">
        <v>815</v>
      </c>
      <c r="AJ208" s="27"/>
      <c r="AO208" s="15">
        <v>0</v>
      </c>
      <c r="AP208" s="15" t="s">
        <v>815</v>
      </c>
      <c r="AQ208" s="27"/>
      <c r="AR208" s="15">
        <v>16</v>
      </c>
      <c r="AS208" s="15">
        <v>17</v>
      </c>
      <c r="AT208" s="15">
        <v>0</v>
      </c>
      <c r="AU208" s="15">
        <v>317</v>
      </c>
      <c r="AV208" s="15">
        <v>334</v>
      </c>
      <c r="AW208" s="15">
        <v>20.875</v>
      </c>
    </row>
    <row r="209" spans="1:49" x14ac:dyDescent="0.25">
      <c r="A209" s="15" t="s">
        <v>396</v>
      </c>
      <c r="B209" s="15" t="s">
        <v>16</v>
      </c>
      <c r="C209" s="15">
        <v>68.63</v>
      </c>
      <c r="D209" s="15">
        <v>174</v>
      </c>
      <c r="E209" s="15">
        <v>4.5</v>
      </c>
      <c r="F209" s="15">
        <v>0.92982158580026542</v>
      </c>
      <c r="G209" s="15">
        <v>8</v>
      </c>
      <c r="H209" s="15">
        <v>-1.8031104116580345</v>
      </c>
      <c r="I209" s="15">
        <v>32</v>
      </c>
      <c r="J209" s="15">
        <v>-0.1496915411088145</v>
      </c>
      <c r="K209" s="15">
        <v>123</v>
      </c>
      <c r="L209" s="15">
        <v>0.95808348178994351</v>
      </c>
      <c r="Q209" s="15">
        <v>-6.4896885176640051E-2</v>
      </c>
      <c r="R209" s="15">
        <v>-1.6224221294160013E-2</v>
      </c>
      <c r="S209" s="15">
        <v>4</v>
      </c>
      <c r="T209" s="15">
        <v>124</v>
      </c>
      <c r="U209" s="15">
        <v>118</v>
      </c>
      <c r="V209" s="27"/>
      <c r="AA209" s="15">
        <v>0</v>
      </c>
      <c r="AB209" s="15" t="s">
        <v>815</v>
      </c>
      <c r="AC209" s="27"/>
      <c r="AH209" s="15">
        <v>0</v>
      </c>
      <c r="AI209" s="15" t="s">
        <v>815</v>
      </c>
      <c r="AJ209" s="27"/>
      <c r="AO209" s="15">
        <v>0</v>
      </c>
      <c r="AP209" s="15" t="s">
        <v>815</v>
      </c>
      <c r="AQ209" s="27"/>
      <c r="AV209" s="15">
        <v>0</v>
      </c>
      <c r="AW209" s="15" t="s">
        <v>815</v>
      </c>
    </row>
    <row r="210" spans="1:49" x14ac:dyDescent="0.25">
      <c r="A210" s="15" t="s">
        <v>172</v>
      </c>
      <c r="B210" s="15" t="s">
        <v>16</v>
      </c>
      <c r="C210" s="15">
        <v>68.25</v>
      </c>
      <c r="D210" s="15">
        <v>206</v>
      </c>
      <c r="E210" s="15">
        <v>4.58</v>
      </c>
      <c r="F210" s="15">
        <v>0.6510159210020019</v>
      </c>
      <c r="I210" s="15">
        <v>31.5</v>
      </c>
      <c r="J210" s="15">
        <v>-0.26200163978126417</v>
      </c>
      <c r="K210" s="15">
        <v>116</v>
      </c>
      <c r="L210" s="15">
        <v>0.17664664195502094</v>
      </c>
      <c r="M210" s="15">
        <v>4.26</v>
      </c>
      <c r="N210" s="15">
        <v>0.44007680473082011</v>
      </c>
      <c r="O210" s="15">
        <v>7.11</v>
      </c>
      <c r="P210" s="15">
        <v>0.33965216077744725</v>
      </c>
      <c r="Q210" s="15">
        <v>1.3453898886840261</v>
      </c>
      <c r="R210" s="15">
        <v>0.2690779777368052</v>
      </c>
      <c r="S210" s="15">
        <v>4</v>
      </c>
      <c r="T210" s="15">
        <v>103</v>
      </c>
      <c r="U210" s="15">
        <v>99</v>
      </c>
      <c r="V210" s="27"/>
      <c r="W210" s="15">
        <v>16</v>
      </c>
      <c r="X210" s="15">
        <v>234</v>
      </c>
      <c r="Y210" s="15">
        <v>0</v>
      </c>
      <c r="Z210" s="15">
        <v>84</v>
      </c>
      <c r="AA210" s="15">
        <v>318</v>
      </c>
      <c r="AB210" s="15">
        <v>19.875</v>
      </c>
      <c r="AC210" s="27"/>
      <c r="AD210" s="15">
        <v>15</v>
      </c>
      <c r="AE210" s="15">
        <v>767</v>
      </c>
      <c r="AF210" s="15">
        <v>0</v>
      </c>
      <c r="AG210" s="15">
        <v>0</v>
      </c>
      <c r="AH210" s="15">
        <v>767</v>
      </c>
      <c r="AI210" s="15">
        <v>51.133333333333333</v>
      </c>
      <c r="AJ210" s="27"/>
      <c r="AK210" s="15">
        <v>16</v>
      </c>
      <c r="AL210" s="15">
        <v>604</v>
      </c>
      <c r="AM210" s="15">
        <v>0</v>
      </c>
      <c r="AN210" s="15">
        <v>0</v>
      </c>
      <c r="AO210" s="15">
        <v>604</v>
      </c>
      <c r="AP210" s="15">
        <v>37.75</v>
      </c>
      <c r="AQ210" s="27"/>
      <c r="AR210" s="15">
        <v>14</v>
      </c>
      <c r="AS210" s="15">
        <v>551</v>
      </c>
      <c r="AT210" s="15">
        <v>0</v>
      </c>
      <c r="AU210" s="15">
        <v>0</v>
      </c>
      <c r="AV210" s="15">
        <v>551</v>
      </c>
      <c r="AW210" s="15">
        <v>39.357142857142854</v>
      </c>
    </row>
    <row r="211" spans="1:49" x14ac:dyDescent="0.25">
      <c r="A211" s="15" t="s">
        <v>19</v>
      </c>
      <c r="B211" s="15" t="s">
        <v>16</v>
      </c>
      <c r="C211" s="15">
        <v>73.38</v>
      </c>
      <c r="D211" s="15">
        <v>218</v>
      </c>
      <c r="E211" s="15">
        <v>4.4800000000000004</v>
      </c>
      <c r="F211" s="15">
        <v>0.99952300199982969</v>
      </c>
      <c r="G211" s="15">
        <v>19</v>
      </c>
      <c r="H211" s="15">
        <v>-0.18762418844712947</v>
      </c>
      <c r="I211" s="15">
        <v>38</v>
      </c>
      <c r="J211" s="15">
        <v>1.1980296429605819</v>
      </c>
      <c r="K211" s="15">
        <v>128</v>
      </c>
      <c r="L211" s="15">
        <v>1.5162526531006024</v>
      </c>
      <c r="M211" s="15">
        <v>4.46</v>
      </c>
      <c r="N211" s="15">
        <v>-0.3699248736561932</v>
      </c>
      <c r="O211" s="15">
        <v>7.07</v>
      </c>
      <c r="P211" s="15">
        <v>0.43854105217757161</v>
      </c>
      <c r="Q211" s="15">
        <v>3.5947972881352626</v>
      </c>
      <c r="R211" s="15">
        <v>0.59913288135587706</v>
      </c>
      <c r="V211" s="27"/>
      <c r="W211" s="15">
        <v>5</v>
      </c>
      <c r="X211" s="15">
        <v>0</v>
      </c>
      <c r="Y211" s="15">
        <v>0</v>
      </c>
      <c r="Z211" s="15">
        <v>103</v>
      </c>
      <c r="AA211" s="15">
        <v>103</v>
      </c>
      <c r="AB211" s="15">
        <v>20.6</v>
      </c>
      <c r="AC211" s="27"/>
      <c r="AH211" s="15">
        <v>0</v>
      </c>
      <c r="AI211" s="15" t="s">
        <v>815</v>
      </c>
      <c r="AJ211" s="27"/>
      <c r="AK211" s="15">
        <v>16</v>
      </c>
      <c r="AL211" s="15">
        <v>22</v>
      </c>
      <c r="AM211" s="15">
        <v>0</v>
      </c>
      <c r="AN211" s="15">
        <v>230</v>
      </c>
      <c r="AO211" s="15">
        <v>252</v>
      </c>
      <c r="AP211" s="15">
        <v>15.75</v>
      </c>
      <c r="AQ211" s="27"/>
      <c r="AV211" s="15">
        <v>0</v>
      </c>
      <c r="AW211" s="15" t="s">
        <v>815</v>
      </c>
    </row>
    <row r="212" spans="1:49" x14ac:dyDescent="0.25">
      <c r="A212" s="15" t="s">
        <v>253</v>
      </c>
      <c r="B212" s="15" t="s">
        <v>16</v>
      </c>
      <c r="C212" s="15">
        <v>68.13</v>
      </c>
      <c r="D212" s="15">
        <v>194</v>
      </c>
      <c r="E212" s="15">
        <v>4.43</v>
      </c>
      <c r="F212" s="15">
        <v>1.1737765424987467</v>
      </c>
      <c r="G212" s="15">
        <v>20</v>
      </c>
      <c r="H212" s="15">
        <v>-4.0761804518865366E-2</v>
      </c>
      <c r="I212" s="15">
        <v>34.5</v>
      </c>
      <c r="J212" s="15">
        <v>0.411858952253434</v>
      </c>
      <c r="K212" s="15">
        <v>116</v>
      </c>
      <c r="L212" s="15">
        <v>0.17664664195502094</v>
      </c>
      <c r="M212" s="15">
        <v>4.13</v>
      </c>
      <c r="N212" s="15">
        <v>0.96657789568237795</v>
      </c>
      <c r="O212" s="15">
        <v>7.07</v>
      </c>
      <c r="P212" s="15">
        <v>0.43854105217757161</v>
      </c>
      <c r="Q212" s="15">
        <v>3.1266392800482858</v>
      </c>
      <c r="R212" s="15">
        <v>0.52110654667471434</v>
      </c>
      <c r="V212" s="27"/>
      <c r="AA212" s="15">
        <v>0</v>
      </c>
      <c r="AB212" s="15" t="s">
        <v>815</v>
      </c>
      <c r="AC212" s="27"/>
      <c r="AH212" s="15">
        <v>0</v>
      </c>
      <c r="AI212" s="15" t="s">
        <v>815</v>
      </c>
      <c r="AJ212" s="27"/>
      <c r="AO212" s="15">
        <v>0</v>
      </c>
      <c r="AP212" s="15" t="s">
        <v>815</v>
      </c>
      <c r="AQ212" s="27"/>
      <c r="AV212" s="15">
        <v>0</v>
      </c>
      <c r="AW212" s="15" t="s">
        <v>815</v>
      </c>
    </row>
    <row r="213" spans="1:49" x14ac:dyDescent="0.25">
      <c r="A213" s="15" t="s">
        <v>116</v>
      </c>
      <c r="B213" s="15" t="s">
        <v>16</v>
      </c>
      <c r="C213" s="15">
        <v>71</v>
      </c>
      <c r="D213" s="15">
        <v>224</v>
      </c>
      <c r="E213" s="15">
        <v>4.57</v>
      </c>
      <c r="F213" s="15">
        <v>0.68586662910178409</v>
      </c>
      <c r="G213" s="15">
        <v>23</v>
      </c>
      <c r="H213" s="15">
        <v>0.39982534726592694</v>
      </c>
      <c r="I213" s="15">
        <v>38</v>
      </c>
      <c r="J213" s="15">
        <v>1.1980296429605819</v>
      </c>
      <c r="K213" s="15">
        <v>116</v>
      </c>
      <c r="L213" s="15">
        <v>0.17664664195502094</v>
      </c>
      <c r="Q213" s="15">
        <v>2.460368261283314</v>
      </c>
      <c r="R213" s="15">
        <v>0.6150920653208285</v>
      </c>
      <c r="V213" s="27"/>
      <c r="W213" s="15">
        <v>16</v>
      </c>
      <c r="X213" s="15">
        <v>382</v>
      </c>
      <c r="Y213" s="15">
        <v>0</v>
      </c>
      <c r="Z213" s="15">
        <v>12</v>
      </c>
      <c r="AA213" s="15">
        <v>394</v>
      </c>
      <c r="AB213" s="15">
        <v>24.625</v>
      </c>
      <c r="AC213" s="27"/>
      <c r="AD213" s="15">
        <v>16</v>
      </c>
      <c r="AE213" s="15">
        <v>474</v>
      </c>
      <c r="AF213" s="15">
        <v>0</v>
      </c>
      <c r="AG213" s="15">
        <v>12</v>
      </c>
      <c r="AH213" s="15">
        <v>486</v>
      </c>
      <c r="AI213" s="15">
        <v>30.375</v>
      </c>
      <c r="AJ213" s="27"/>
      <c r="AK213" s="15">
        <v>16</v>
      </c>
      <c r="AL213" s="15">
        <v>568</v>
      </c>
      <c r="AM213" s="15">
        <v>0</v>
      </c>
      <c r="AN213" s="15">
        <v>1</v>
      </c>
      <c r="AO213" s="15">
        <v>569</v>
      </c>
      <c r="AP213" s="15">
        <v>35.5625</v>
      </c>
      <c r="AQ213" s="27"/>
      <c r="AR213" s="15">
        <v>16</v>
      </c>
      <c r="AS213" s="15">
        <v>536</v>
      </c>
      <c r="AT213" s="15">
        <v>0</v>
      </c>
      <c r="AU213" s="15">
        <v>0</v>
      </c>
      <c r="AV213" s="15">
        <v>536</v>
      </c>
      <c r="AW213" s="15">
        <v>33.5</v>
      </c>
    </row>
    <row r="214" spans="1:49" x14ac:dyDescent="0.25">
      <c r="A214" s="15" t="s">
        <v>429</v>
      </c>
      <c r="B214" s="15" t="s">
        <v>16</v>
      </c>
      <c r="C214" s="15">
        <v>69.13</v>
      </c>
      <c r="D214" s="15">
        <v>204</v>
      </c>
      <c r="E214" s="15">
        <v>4.57</v>
      </c>
      <c r="F214" s="15">
        <v>0.68586662910178409</v>
      </c>
      <c r="G214" s="15">
        <v>23</v>
      </c>
      <c r="H214" s="15">
        <v>0.39982534726592694</v>
      </c>
      <c r="I214" s="15">
        <v>32</v>
      </c>
      <c r="J214" s="15">
        <v>-0.1496915411088145</v>
      </c>
      <c r="K214" s="15">
        <v>113</v>
      </c>
      <c r="L214" s="15">
        <v>-0.15825486083137441</v>
      </c>
      <c r="M214" s="15">
        <v>4.2</v>
      </c>
      <c r="N214" s="15">
        <v>0.68307730824692237</v>
      </c>
      <c r="O214" s="15">
        <v>7.05</v>
      </c>
      <c r="P214" s="15">
        <v>0.48798549787763484</v>
      </c>
      <c r="Q214" s="15">
        <v>1.9488083805520793</v>
      </c>
      <c r="R214" s="15">
        <v>0.32480139675867986</v>
      </c>
      <c r="S214" s="15">
        <v>4</v>
      </c>
      <c r="T214" s="15">
        <v>130</v>
      </c>
      <c r="U214" s="15">
        <v>123</v>
      </c>
      <c r="V214" s="27"/>
      <c r="W214" s="15">
        <v>3</v>
      </c>
      <c r="X214" s="15">
        <v>31</v>
      </c>
      <c r="Y214" s="15">
        <v>0</v>
      </c>
      <c r="Z214" s="15">
        <v>0</v>
      </c>
      <c r="AA214" s="15">
        <v>31</v>
      </c>
      <c r="AB214" s="15">
        <v>10.333333333333334</v>
      </c>
      <c r="AC214" s="27"/>
      <c r="AD214" s="15">
        <v>14</v>
      </c>
      <c r="AE214" s="15">
        <v>291</v>
      </c>
      <c r="AF214" s="15">
        <v>0</v>
      </c>
      <c r="AG214" s="15">
        <v>2</v>
      </c>
      <c r="AH214" s="15">
        <v>293</v>
      </c>
      <c r="AI214" s="15">
        <v>20.928571428571427</v>
      </c>
      <c r="AJ214" s="27"/>
      <c r="AK214" s="15">
        <v>16</v>
      </c>
      <c r="AL214" s="15">
        <v>426</v>
      </c>
      <c r="AM214" s="15">
        <v>0</v>
      </c>
      <c r="AN214" s="15">
        <v>13</v>
      </c>
      <c r="AO214" s="15">
        <v>439</v>
      </c>
      <c r="AP214" s="15">
        <v>27.4375</v>
      </c>
      <c r="AQ214" s="27"/>
      <c r="AR214" s="15">
        <v>14</v>
      </c>
      <c r="AS214" s="15">
        <v>383</v>
      </c>
      <c r="AT214" s="15">
        <v>0</v>
      </c>
      <c r="AU214" s="15">
        <v>6</v>
      </c>
      <c r="AV214" s="15">
        <v>389</v>
      </c>
      <c r="AW214" s="15">
        <v>27.785714285714285</v>
      </c>
    </row>
    <row r="215" spans="1:49" x14ac:dyDescent="0.25">
      <c r="A215" s="15" t="s">
        <v>430</v>
      </c>
      <c r="B215" s="15" t="s">
        <v>16</v>
      </c>
      <c r="C215" s="15">
        <v>74.63</v>
      </c>
      <c r="D215" s="15">
        <v>232</v>
      </c>
      <c r="E215" s="15">
        <v>4.8600000000000003</v>
      </c>
      <c r="F215" s="15">
        <v>-0.32480390579192026</v>
      </c>
      <c r="G215" s="15">
        <v>18</v>
      </c>
      <c r="H215" s="15">
        <v>-0.33448657237539359</v>
      </c>
      <c r="I215" s="15">
        <v>35</v>
      </c>
      <c r="J215" s="15">
        <v>0.52416905092588373</v>
      </c>
      <c r="K215" s="15">
        <v>121</v>
      </c>
      <c r="L215" s="15">
        <v>0.73481581326567991</v>
      </c>
      <c r="M215" s="15">
        <v>4.24</v>
      </c>
      <c r="N215" s="15">
        <v>0.52107697256951968</v>
      </c>
      <c r="O215" s="15">
        <v>6.92</v>
      </c>
      <c r="P215" s="15">
        <v>0.80937439492803842</v>
      </c>
      <c r="Q215" s="15">
        <v>1.9301457535218076</v>
      </c>
      <c r="R215" s="15">
        <v>0.32169095892030125</v>
      </c>
      <c r="V215" s="27"/>
      <c r="AA215" s="15">
        <v>0</v>
      </c>
      <c r="AB215" s="15" t="s">
        <v>815</v>
      </c>
      <c r="AC215" s="27"/>
      <c r="AH215" s="15">
        <v>0</v>
      </c>
      <c r="AI215" s="15" t="s">
        <v>815</v>
      </c>
      <c r="AJ215" s="27"/>
      <c r="AO215" s="15">
        <v>0</v>
      </c>
      <c r="AP215" s="15" t="s">
        <v>815</v>
      </c>
      <c r="AQ215" s="27"/>
      <c r="AV215" s="15">
        <v>0</v>
      </c>
      <c r="AW215" s="15" t="s">
        <v>815</v>
      </c>
    </row>
    <row r="216" spans="1:49" x14ac:dyDescent="0.25">
      <c r="A216" s="15" t="s">
        <v>214</v>
      </c>
      <c r="B216" s="15" t="s">
        <v>16</v>
      </c>
      <c r="C216" s="15">
        <v>72.63</v>
      </c>
      <c r="D216" s="15">
        <v>233</v>
      </c>
      <c r="E216" s="15">
        <v>4.5599999999999996</v>
      </c>
      <c r="F216" s="15">
        <v>0.72071733720156939</v>
      </c>
      <c r="G216" s="15">
        <v>20</v>
      </c>
      <c r="H216" s="15">
        <v>-4.0761804518865366E-2</v>
      </c>
      <c r="I216" s="15">
        <v>29</v>
      </c>
      <c r="J216" s="15">
        <v>-0.82355213314351261</v>
      </c>
      <c r="K216" s="15">
        <v>112</v>
      </c>
      <c r="L216" s="15">
        <v>-0.26988869509350621</v>
      </c>
      <c r="Q216" s="15">
        <v>-0.41348529555431479</v>
      </c>
      <c r="R216" s="15">
        <v>-0.1033713238885787</v>
      </c>
      <c r="S216" s="15">
        <v>2</v>
      </c>
      <c r="T216" s="15">
        <v>55</v>
      </c>
      <c r="U216" s="15">
        <v>54</v>
      </c>
      <c r="V216" s="27"/>
      <c r="W216" s="15">
        <v>16</v>
      </c>
      <c r="X216" s="15">
        <v>501</v>
      </c>
      <c r="Y216" s="15">
        <v>0</v>
      </c>
      <c r="Z216" s="15">
        <v>4</v>
      </c>
      <c r="AA216" s="15">
        <v>505</v>
      </c>
      <c r="AB216" s="15">
        <v>31.5625</v>
      </c>
      <c r="AC216" s="27"/>
      <c r="AD216" s="15">
        <v>16</v>
      </c>
      <c r="AE216" s="15">
        <v>457</v>
      </c>
      <c r="AF216" s="15">
        <v>0</v>
      </c>
      <c r="AG216" s="15">
        <v>0</v>
      </c>
      <c r="AH216" s="15">
        <v>457</v>
      </c>
      <c r="AI216" s="15">
        <v>28.5625</v>
      </c>
      <c r="AJ216" s="27"/>
      <c r="AK216" s="15">
        <v>15</v>
      </c>
      <c r="AL216" s="15">
        <v>443</v>
      </c>
      <c r="AM216" s="15">
        <v>0</v>
      </c>
      <c r="AN216" s="15">
        <v>0</v>
      </c>
      <c r="AO216" s="15">
        <v>443</v>
      </c>
      <c r="AP216" s="15">
        <v>29.533333333333335</v>
      </c>
      <c r="AQ216" s="27"/>
      <c r="AR216" s="15">
        <v>7</v>
      </c>
      <c r="AS216" s="15">
        <v>77</v>
      </c>
      <c r="AT216" s="15">
        <v>0</v>
      </c>
      <c r="AU216" s="15">
        <v>7</v>
      </c>
      <c r="AV216" s="15">
        <v>84</v>
      </c>
      <c r="AW216" s="15">
        <v>12</v>
      </c>
    </row>
    <row r="217" spans="1:49" x14ac:dyDescent="0.25">
      <c r="A217" s="15" t="s">
        <v>304</v>
      </c>
      <c r="B217" s="15" t="s">
        <v>16</v>
      </c>
      <c r="C217" s="15">
        <v>68.88</v>
      </c>
      <c r="D217" s="15">
        <v>209</v>
      </c>
      <c r="E217" s="15">
        <v>4.41</v>
      </c>
      <c r="F217" s="15">
        <v>1.2434779586983111</v>
      </c>
      <c r="G217" s="15">
        <v>32</v>
      </c>
      <c r="H217" s="15">
        <v>1.7215868026203038</v>
      </c>
      <c r="I217" s="15">
        <v>40.5</v>
      </c>
      <c r="J217" s="15">
        <v>1.7595801363228303</v>
      </c>
      <c r="K217" s="15">
        <v>132</v>
      </c>
      <c r="L217" s="15">
        <v>1.9627879901491296</v>
      </c>
      <c r="M217" s="15">
        <v>4.12</v>
      </c>
      <c r="N217" s="15">
        <v>1.0070779796017277</v>
      </c>
      <c r="O217" s="15">
        <v>6.83</v>
      </c>
      <c r="P217" s="15">
        <v>1.0318744005783176</v>
      </c>
      <c r="Q217" s="15">
        <v>8.7263852679706204</v>
      </c>
      <c r="R217" s="15">
        <v>1.4543975446617701</v>
      </c>
      <c r="S217" s="15">
        <v>3</v>
      </c>
      <c r="T217" s="15">
        <v>96</v>
      </c>
      <c r="U217" s="15">
        <v>92</v>
      </c>
      <c r="V217" s="27"/>
      <c r="W217" s="15">
        <v>11</v>
      </c>
      <c r="X217" s="15">
        <v>331</v>
      </c>
      <c r="Y217" s="15">
        <v>0</v>
      </c>
      <c r="Z217" s="15">
        <v>18</v>
      </c>
      <c r="AA217" s="15">
        <v>349</v>
      </c>
      <c r="AB217" s="15">
        <v>31.727272727272727</v>
      </c>
      <c r="AC217" s="27"/>
      <c r="AD217" s="15">
        <v>16</v>
      </c>
      <c r="AE217" s="15">
        <v>160</v>
      </c>
      <c r="AF217" s="15">
        <v>0</v>
      </c>
      <c r="AG217" s="15">
        <v>205</v>
      </c>
      <c r="AH217" s="15">
        <v>365</v>
      </c>
      <c r="AI217" s="15">
        <v>22.8125</v>
      </c>
      <c r="AJ217" s="27"/>
      <c r="AK217" s="15">
        <v>15</v>
      </c>
      <c r="AL217" s="15">
        <v>511</v>
      </c>
      <c r="AM217" s="15">
        <v>0</v>
      </c>
      <c r="AN217" s="15">
        <v>4</v>
      </c>
      <c r="AO217" s="15">
        <v>515</v>
      </c>
      <c r="AP217" s="15">
        <v>34.333333333333336</v>
      </c>
      <c r="AQ217" s="27"/>
      <c r="AR217" s="15">
        <v>16</v>
      </c>
      <c r="AS217" s="15">
        <v>527</v>
      </c>
      <c r="AT217" s="15">
        <v>0</v>
      </c>
      <c r="AU217" s="15">
        <v>70</v>
      </c>
      <c r="AV217" s="15">
        <v>597</v>
      </c>
      <c r="AW217" s="15">
        <v>37.3125</v>
      </c>
    </row>
    <row r="218" spans="1:49" x14ac:dyDescent="0.25">
      <c r="A218" s="15" t="s">
        <v>379</v>
      </c>
      <c r="B218" s="15" t="s">
        <v>16</v>
      </c>
      <c r="C218" s="15">
        <v>71.13</v>
      </c>
      <c r="D218" s="15">
        <v>220</v>
      </c>
      <c r="E218" s="15">
        <v>4.84</v>
      </c>
      <c r="F218" s="15">
        <v>-0.25510248959235282</v>
      </c>
      <c r="G218" s="15">
        <v>14</v>
      </c>
      <c r="H218" s="15">
        <v>-0.92193610808844995</v>
      </c>
      <c r="I218" s="15">
        <v>36</v>
      </c>
      <c r="J218" s="15">
        <v>0.74878924827078308</v>
      </c>
      <c r="K218" s="15">
        <v>116</v>
      </c>
      <c r="L218" s="15">
        <v>0.17664664195502094</v>
      </c>
      <c r="M218" s="15">
        <v>4.5999999999999996</v>
      </c>
      <c r="N218" s="15">
        <v>-0.93692604852710082</v>
      </c>
      <c r="O218" s="15">
        <v>7.53</v>
      </c>
      <c r="P218" s="15">
        <v>-0.69868119892385705</v>
      </c>
      <c r="Q218" s="15">
        <v>-1.8872099549059564</v>
      </c>
      <c r="R218" s="15">
        <v>-0.31453499248432609</v>
      </c>
      <c r="V218" s="27"/>
      <c r="AA218" s="15">
        <v>0</v>
      </c>
      <c r="AB218" s="15" t="s">
        <v>815</v>
      </c>
      <c r="AC218" s="27"/>
      <c r="AH218" s="15">
        <v>0</v>
      </c>
      <c r="AI218" s="15" t="s">
        <v>815</v>
      </c>
      <c r="AJ218" s="27"/>
      <c r="AO218" s="15">
        <v>0</v>
      </c>
      <c r="AP218" s="15" t="s">
        <v>815</v>
      </c>
      <c r="AQ218" s="27"/>
      <c r="AV218" s="15">
        <v>0</v>
      </c>
      <c r="AW218" s="15" t="s">
        <v>815</v>
      </c>
    </row>
    <row r="219" spans="1:49" x14ac:dyDescent="0.25">
      <c r="A219" s="15" t="s">
        <v>89</v>
      </c>
      <c r="B219" s="15" t="s">
        <v>16</v>
      </c>
      <c r="C219" s="15">
        <v>69.38</v>
      </c>
      <c r="D219" s="15">
        <v>207</v>
      </c>
      <c r="E219" s="15">
        <v>4.7</v>
      </c>
      <c r="F219" s="15">
        <v>0.23280742380460673</v>
      </c>
      <c r="G219" s="15">
        <v>19</v>
      </c>
      <c r="H219" s="15">
        <v>-0.18762418844712947</v>
      </c>
      <c r="I219" s="15">
        <v>32.5</v>
      </c>
      <c r="J219" s="15">
        <v>-3.7381442436364792E-2</v>
      </c>
      <c r="K219" s="15">
        <v>114</v>
      </c>
      <c r="L219" s="15">
        <v>-4.6621026569242628E-2</v>
      </c>
      <c r="M219" s="15">
        <v>4.38</v>
      </c>
      <c r="N219" s="15">
        <v>-4.5924202301387877E-2</v>
      </c>
      <c r="O219" s="15">
        <v>7.08</v>
      </c>
      <c r="P219" s="15">
        <v>0.41381882932754105</v>
      </c>
      <c r="Q219" s="15">
        <v>0.329075393378023</v>
      </c>
      <c r="R219" s="15">
        <v>5.4845898896337168E-2</v>
      </c>
      <c r="S219" s="15">
        <v>4</v>
      </c>
      <c r="T219" s="15">
        <v>117</v>
      </c>
      <c r="U219" s="15">
        <v>111</v>
      </c>
      <c r="V219" s="27"/>
      <c r="AA219" s="15">
        <v>0</v>
      </c>
      <c r="AB219" s="15" t="s">
        <v>815</v>
      </c>
      <c r="AC219" s="27"/>
      <c r="AH219" s="15">
        <v>0</v>
      </c>
      <c r="AI219" s="15" t="s">
        <v>815</v>
      </c>
      <c r="AJ219" s="27"/>
      <c r="AO219" s="15">
        <v>0</v>
      </c>
      <c r="AP219" s="15" t="s">
        <v>815</v>
      </c>
      <c r="AQ219" s="27"/>
      <c r="AV219" s="15">
        <v>0</v>
      </c>
      <c r="AW219" s="15" t="s">
        <v>815</v>
      </c>
    </row>
    <row r="220" spans="1:49" x14ac:dyDescent="0.25">
      <c r="A220" s="15" t="s">
        <v>41</v>
      </c>
      <c r="B220" s="15" t="s">
        <v>16</v>
      </c>
      <c r="C220" s="15">
        <v>69.38</v>
      </c>
      <c r="D220" s="15">
        <v>212</v>
      </c>
      <c r="E220" s="15">
        <v>4.67</v>
      </c>
      <c r="F220" s="15">
        <v>0.3373595481039563</v>
      </c>
      <c r="G220" s="15">
        <v>24</v>
      </c>
      <c r="H220" s="15">
        <v>0.54668773119419101</v>
      </c>
      <c r="I220" s="15">
        <v>29</v>
      </c>
      <c r="J220" s="15">
        <v>-0.82355213314351261</v>
      </c>
      <c r="K220" s="15">
        <v>104</v>
      </c>
      <c r="L220" s="15">
        <v>-1.1629593691905604</v>
      </c>
      <c r="Q220" s="15">
        <v>-1.1024642230359256</v>
      </c>
      <c r="R220" s="15">
        <v>-0.2756160557589814</v>
      </c>
      <c r="V220" s="27"/>
      <c r="AA220" s="15">
        <v>0</v>
      </c>
      <c r="AB220" s="15" t="s">
        <v>815</v>
      </c>
      <c r="AC220" s="27"/>
      <c r="AD220" s="15">
        <v>1</v>
      </c>
      <c r="AE220" s="15">
        <v>0</v>
      </c>
      <c r="AF220" s="15">
        <v>0</v>
      </c>
      <c r="AG220" s="15">
        <v>19</v>
      </c>
      <c r="AH220" s="15">
        <v>19</v>
      </c>
      <c r="AI220" s="15">
        <v>19</v>
      </c>
      <c r="AJ220" s="27"/>
      <c r="AK220" s="15">
        <v>12</v>
      </c>
      <c r="AL220" s="15">
        <v>94</v>
      </c>
      <c r="AM220" s="15">
        <v>0</v>
      </c>
      <c r="AN220" s="15">
        <v>205</v>
      </c>
      <c r="AO220" s="15">
        <v>299</v>
      </c>
      <c r="AP220" s="15">
        <v>24.916666666666668</v>
      </c>
      <c r="AQ220" s="27"/>
      <c r="AR220" s="15">
        <v>3</v>
      </c>
      <c r="AS220" s="15">
        <v>102</v>
      </c>
      <c r="AT220" s="15">
        <v>0</v>
      </c>
      <c r="AU220" s="15">
        <v>9</v>
      </c>
      <c r="AV220" s="15">
        <v>111</v>
      </c>
      <c r="AW220" s="15">
        <v>37</v>
      </c>
    </row>
    <row r="221" spans="1:49" x14ac:dyDescent="0.25">
      <c r="A221" s="15" t="s">
        <v>369</v>
      </c>
      <c r="B221" s="15" t="s">
        <v>16</v>
      </c>
      <c r="C221" s="15">
        <v>69.5</v>
      </c>
      <c r="D221" s="15">
        <v>201</v>
      </c>
      <c r="E221" s="15">
        <v>4.51</v>
      </c>
      <c r="F221" s="15">
        <v>0.89497087770048322</v>
      </c>
      <c r="G221" s="15">
        <v>15</v>
      </c>
      <c r="H221" s="15">
        <v>-0.77507372416018583</v>
      </c>
      <c r="I221" s="15">
        <v>41.5</v>
      </c>
      <c r="J221" s="15">
        <v>1.9842003336677296</v>
      </c>
      <c r="K221" s="15">
        <v>134</v>
      </c>
      <c r="L221" s="15">
        <v>2.1860556586733932</v>
      </c>
      <c r="Q221" s="15">
        <v>4.2901531458814208</v>
      </c>
      <c r="R221" s="15">
        <v>1.0725382864703552</v>
      </c>
      <c r="S221" s="15">
        <v>6</v>
      </c>
      <c r="T221" s="15">
        <v>186</v>
      </c>
      <c r="U221" s="15">
        <v>167</v>
      </c>
      <c r="V221" s="27"/>
      <c r="AA221" s="15">
        <v>0</v>
      </c>
      <c r="AB221" s="15" t="s">
        <v>815</v>
      </c>
      <c r="AC221" s="27"/>
      <c r="AH221" s="15">
        <v>0</v>
      </c>
      <c r="AI221" s="15" t="s">
        <v>815</v>
      </c>
      <c r="AJ221" s="27"/>
      <c r="AO221" s="15">
        <v>0</v>
      </c>
      <c r="AP221" s="15" t="s">
        <v>815</v>
      </c>
      <c r="AQ221" s="27"/>
      <c r="AV221" s="15">
        <v>0</v>
      </c>
      <c r="AW221" s="15" t="s">
        <v>815</v>
      </c>
    </row>
    <row r="222" spans="1:49" x14ac:dyDescent="0.25">
      <c r="A222" s="15" t="s">
        <v>333</v>
      </c>
      <c r="B222" s="15" t="s">
        <v>16</v>
      </c>
      <c r="C222" s="15">
        <v>67.38</v>
      </c>
      <c r="D222" s="15">
        <v>195</v>
      </c>
      <c r="E222" s="15">
        <v>4.46</v>
      </c>
      <c r="F222" s="15">
        <v>1.0692244181993971</v>
      </c>
      <c r="G222" s="15">
        <v>23</v>
      </c>
      <c r="H222" s="15">
        <v>0.39982534726592694</v>
      </c>
      <c r="I222" s="15">
        <v>35.5</v>
      </c>
      <c r="J222" s="15">
        <v>0.6364791495983334</v>
      </c>
      <c r="K222" s="15">
        <v>123</v>
      </c>
      <c r="L222" s="15">
        <v>0.95808348178994351</v>
      </c>
      <c r="M222" s="15">
        <v>4.3</v>
      </c>
      <c r="N222" s="15">
        <v>0.27807646905341749</v>
      </c>
      <c r="O222" s="15">
        <v>7.08</v>
      </c>
      <c r="P222" s="15">
        <v>0.41381882932754105</v>
      </c>
      <c r="Q222" s="15">
        <v>3.755507695234559</v>
      </c>
      <c r="R222" s="15">
        <v>0.62591794920575983</v>
      </c>
      <c r="V222" s="27"/>
      <c r="AA222" s="15">
        <v>0</v>
      </c>
      <c r="AB222" s="15" t="s">
        <v>815</v>
      </c>
      <c r="AC222" s="27"/>
      <c r="AH222" s="15">
        <v>0</v>
      </c>
      <c r="AI222" s="15" t="s">
        <v>815</v>
      </c>
      <c r="AJ222" s="27"/>
      <c r="AO222" s="15">
        <v>0</v>
      </c>
      <c r="AP222" s="15" t="s">
        <v>815</v>
      </c>
      <c r="AQ222" s="27"/>
      <c r="AV222" s="15">
        <v>0</v>
      </c>
      <c r="AW222" s="15" t="s">
        <v>815</v>
      </c>
    </row>
    <row r="223" spans="1:49" x14ac:dyDescent="0.25">
      <c r="A223" s="15" t="s">
        <v>394</v>
      </c>
      <c r="B223" s="15" t="s">
        <v>16</v>
      </c>
      <c r="C223" s="15">
        <v>72.25</v>
      </c>
      <c r="D223" s="15">
        <v>229</v>
      </c>
      <c r="E223" s="15">
        <v>4.58</v>
      </c>
      <c r="F223" s="15">
        <v>0.6510159210020019</v>
      </c>
      <c r="G223" s="15">
        <v>18</v>
      </c>
      <c r="H223" s="15">
        <v>-0.33448657237539359</v>
      </c>
      <c r="I223" s="15">
        <v>33</v>
      </c>
      <c r="J223" s="15">
        <v>7.4928656236084898E-2</v>
      </c>
      <c r="K223" s="15">
        <v>116</v>
      </c>
      <c r="L223" s="15">
        <v>0.17664664195502094</v>
      </c>
      <c r="M223" s="15">
        <v>4.22</v>
      </c>
      <c r="N223" s="15">
        <v>0.6020771404082228</v>
      </c>
      <c r="O223" s="15">
        <v>6.88</v>
      </c>
      <c r="P223" s="15">
        <v>0.90826328632816267</v>
      </c>
      <c r="Q223" s="15">
        <v>2.0784450735540996</v>
      </c>
      <c r="R223" s="15">
        <v>0.34640751225901661</v>
      </c>
      <c r="S223" s="15">
        <v>4</v>
      </c>
      <c r="T223" s="15">
        <v>138</v>
      </c>
      <c r="U223" s="15">
        <v>130</v>
      </c>
      <c r="V223" s="27"/>
      <c r="W223" s="15">
        <v>13</v>
      </c>
      <c r="X223" s="15">
        <v>134</v>
      </c>
      <c r="Y223" s="15">
        <v>0</v>
      </c>
      <c r="Z223" s="15">
        <v>163</v>
      </c>
      <c r="AA223" s="15">
        <v>297</v>
      </c>
      <c r="AB223" s="15">
        <v>22.846153846153847</v>
      </c>
      <c r="AC223" s="27"/>
      <c r="AD223" s="15">
        <v>3</v>
      </c>
      <c r="AE223" s="15">
        <v>52</v>
      </c>
      <c r="AF223" s="15">
        <v>0</v>
      </c>
      <c r="AG223" s="15">
        <v>21</v>
      </c>
      <c r="AH223" s="15">
        <v>73</v>
      </c>
      <c r="AI223" s="15">
        <v>24.333333333333332</v>
      </c>
      <c r="AJ223" s="27"/>
      <c r="AK223" s="15">
        <v>3</v>
      </c>
      <c r="AL223" s="15">
        <v>11</v>
      </c>
      <c r="AM223" s="15">
        <v>0</v>
      </c>
      <c r="AN223" s="15">
        <v>65</v>
      </c>
      <c r="AO223" s="15">
        <v>76</v>
      </c>
      <c r="AP223" s="15">
        <v>25.333333333333332</v>
      </c>
      <c r="AQ223" s="27"/>
      <c r="AV223" s="15">
        <v>0</v>
      </c>
      <c r="AW223" s="15" t="s">
        <v>815</v>
      </c>
    </row>
    <row r="224" spans="1:49" x14ac:dyDescent="0.25">
      <c r="A224" s="15" t="s">
        <v>345</v>
      </c>
      <c r="B224" s="15" t="s">
        <v>16</v>
      </c>
      <c r="C224" s="15">
        <v>69.75</v>
      </c>
      <c r="D224" s="15">
        <v>212</v>
      </c>
      <c r="E224" s="15">
        <v>4.7</v>
      </c>
      <c r="F224" s="15">
        <v>0.23280742380460673</v>
      </c>
      <c r="G224" s="15">
        <v>18</v>
      </c>
      <c r="H224" s="15">
        <v>-0.33448657237539359</v>
      </c>
      <c r="I224" s="15">
        <v>37</v>
      </c>
      <c r="J224" s="15">
        <v>0.97340944561568243</v>
      </c>
      <c r="K224" s="15">
        <v>122</v>
      </c>
      <c r="L224" s="15">
        <v>0.84644964752781171</v>
      </c>
      <c r="Q224" s="15">
        <v>1.7181799445727073</v>
      </c>
      <c r="R224" s="15">
        <v>0.42954498614317682</v>
      </c>
      <c r="V224" s="27"/>
      <c r="W224" s="15">
        <v>15</v>
      </c>
      <c r="X224" s="15">
        <v>55</v>
      </c>
      <c r="Y224" s="15">
        <v>0</v>
      </c>
      <c r="Z224" s="15">
        <v>182</v>
      </c>
      <c r="AA224" s="15">
        <v>237</v>
      </c>
      <c r="AB224" s="15">
        <v>15.8</v>
      </c>
      <c r="AC224" s="27"/>
      <c r="AH224" s="15">
        <v>0</v>
      </c>
      <c r="AI224" s="15" t="s">
        <v>815</v>
      </c>
      <c r="AJ224" s="27"/>
      <c r="AO224" s="15">
        <v>0</v>
      </c>
      <c r="AP224" s="15" t="s">
        <v>815</v>
      </c>
      <c r="AQ224" s="27"/>
      <c r="AV224" s="15">
        <v>0</v>
      </c>
      <c r="AW224" s="15" t="s">
        <v>815</v>
      </c>
    </row>
    <row r="225" spans="1:49" x14ac:dyDescent="0.25">
      <c r="A225" s="15" t="s">
        <v>243</v>
      </c>
      <c r="B225" s="15" t="s">
        <v>16</v>
      </c>
      <c r="C225" s="15">
        <v>71.63</v>
      </c>
      <c r="D225" s="15">
        <v>209</v>
      </c>
      <c r="E225" s="15">
        <v>4.5999999999999996</v>
      </c>
      <c r="F225" s="15">
        <v>0.58131450480243763</v>
      </c>
      <c r="G225" s="15">
        <v>16</v>
      </c>
      <c r="H225" s="15">
        <v>-0.62821134023192171</v>
      </c>
      <c r="I225" s="15">
        <v>35.5</v>
      </c>
      <c r="J225" s="15">
        <v>0.6364791495983334</v>
      </c>
      <c r="K225" s="15">
        <v>116</v>
      </c>
      <c r="L225" s="15">
        <v>0.17664664195502094</v>
      </c>
      <c r="Q225" s="15">
        <v>0.76622895612387021</v>
      </c>
      <c r="R225" s="15">
        <v>0.19155723903096755</v>
      </c>
      <c r="S225" s="15">
        <v>7</v>
      </c>
      <c r="T225" s="15">
        <v>222</v>
      </c>
      <c r="U225" s="15">
        <v>189</v>
      </c>
      <c r="V225" s="27"/>
      <c r="W225" s="15">
        <v>6</v>
      </c>
      <c r="X225" s="15">
        <v>63</v>
      </c>
      <c r="Y225" s="15">
        <v>0</v>
      </c>
      <c r="Z225" s="15">
        <v>1</v>
      </c>
      <c r="AA225" s="15">
        <v>64</v>
      </c>
      <c r="AB225" s="15">
        <v>10.666666666666666</v>
      </c>
      <c r="AC225" s="27"/>
      <c r="AH225" s="15">
        <v>0</v>
      </c>
      <c r="AI225" s="15" t="s">
        <v>815</v>
      </c>
      <c r="AJ225" s="27"/>
      <c r="AO225" s="15">
        <v>0</v>
      </c>
      <c r="AP225" s="15" t="s">
        <v>815</v>
      </c>
      <c r="AQ225" s="27"/>
      <c r="AV225" s="15">
        <v>0</v>
      </c>
      <c r="AW225" s="15" t="s">
        <v>815</v>
      </c>
    </row>
    <row r="226" spans="1:49" x14ac:dyDescent="0.25">
      <c r="A226" s="15" t="s">
        <v>425</v>
      </c>
      <c r="B226" s="15" t="s">
        <v>16</v>
      </c>
      <c r="C226" s="15">
        <v>69.25</v>
      </c>
      <c r="D226" s="15">
        <v>225</v>
      </c>
      <c r="E226" s="15">
        <v>4.5599999999999996</v>
      </c>
      <c r="F226" s="15">
        <v>0.72071733720156939</v>
      </c>
      <c r="G226" s="15">
        <v>16</v>
      </c>
      <c r="H226" s="15">
        <v>-0.62821134023192171</v>
      </c>
      <c r="I226" s="15">
        <v>33.5</v>
      </c>
      <c r="J226" s="15">
        <v>0.18723875490853459</v>
      </c>
      <c r="K226" s="15">
        <v>120</v>
      </c>
      <c r="L226" s="15">
        <v>0.6231819790035481</v>
      </c>
      <c r="Q226" s="15">
        <v>0.90292673088173037</v>
      </c>
      <c r="R226" s="15">
        <v>0.22573168272043259</v>
      </c>
      <c r="S226" s="15">
        <v>3</v>
      </c>
      <c r="T226" s="15">
        <v>94</v>
      </c>
      <c r="U226" s="15">
        <v>90</v>
      </c>
      <c r="V226" s="27"/>
      <c r="W226" s="15">
        <v>14</v>
      </c>
      <c r="X226" s="15">
        <v>402</v>
      </c>
      <c r="Y226" s="15">
        <v>0</v>
      </c>
      <c r="Z226" s="15">
        <v>0</v>
      </c>
      <c r="AA226" s="15">
        <v>402</v>
      </c>
      <c r="AB226" s="15">
        <v>28.714285714285715</v>
      </c>
      <c r="AC226" s="27"/>
      <c r="AD226" s="15">
        <v>8</v>
      </c>
      <c r="AE226" s="15">
        <v>123</v>
      </c>
      <c r="AF226" s="15">
        <v>0</v>
      </c>
      <c r="AG226" s="15">
        <v>8</v>
      </c>
      <c r="AH226" s="15">
        <v>131</v>
      </c>
      <c r="AI226" s="15">
        <v>16.375</v>
      </c>
      <c r="AJ226" s="27"/>
      <c r="AK226" s="15">
        <v>16</v>
      </c>
      <c r="AL226" s="15">
        <v>442</v>
      </c>
      <c r="AM226" s="15">
        <v>0</v>
      </c>
      <c r="AN226" s="15">
        <v>1</v>
      </c>
      <c r="AO226" s="15">
        <v>443</v>
      </c>
      <c r="AP226" s="15">
        <v>27.6875</v>
      </c>
      <c r="AQ226" s="27"/>
      <c r="AR226" s="15">
        <v>5</v>
      </c>
      <c r="AS226" s="15">
        <v>66</v>
      </c>
      <c r="AT226" s="15">
        <v>0</v>
      </c>
      <c r="AU226" s="15">
        <v>0</v>
      </c>
      <c r="AV226" s="15">
        <v>66</v>
      </c>
      <c r="AW226" s="15">
        <v>13.2</v>
      </c>
    </row>
    <row r="227" spans="1:49" x14ac:dyDescent="0.25">
      <c r="A227" s="15" t="s">
        <v>113</v>
      </c>
      <c r="B227" s="15" t="s">
        <v>16</v>
      </c>
      <c r="C227" s="15">
        <v>72.25</v>
      </c>
      <c r="D227" s="15">
        <v>209</v>
      </c>
      <c r="E227" s="15">
        <v>4.4800000000000004</v>
      </c>
      <c r="F227" s="15">
        <v>0.99952300199982969</v>
      </c>
      <c r="I227" s="15">
        <v>34.5</v>
      </c>
      <c r="J227" s="15">
        <v>0.411858952253434</v>
      </c>
      <c r="K227" s="15">
        <v>124</v>
      </c>
      <c r="L227" s="15">
        <v>1.0697173160520752</v>
      </c>
      <c r="M227" s="15">
        <v>4.26</v>
      </c>
      <c r="N227" s="15">
        <v>0.44007680473082011</v>
      </c>
      <c r="O227" s="15">
        <v>7.01</v>
      </c>
      <c r="P227" s="15">
        <v>0.58687438927775915</v>
      </c>
      <c r="Q227" s="15">
        <v>3.5080504643139183</v>
      </c>
      <c r="R227" s="15">
        <v>0.70161009286278364</v>
      </c>
      <c r="V227" s="27"/>
      <c r="AA227" s="15">
        <v>0</v>
      </c>
      <c r="AB227" s="15" t="s">
        <v>815</v>
      </c>
      <c r="AC227" s="27"/>
      <c r="AH227" s="15">
        <v>0</v>
      </c>
      <c r="AI227" s="15" t="s">
        <v>815</v>
      </c>
      <c r="AJ227" s="27"/>
      <c r="AO227" s="15">
        <v>0</v>
      </c>
      <c r="AP227" s="15" t="s">
        <v>815</v>
      </c>
      <c r="AQ227" s="27"/>
      <c r="AV227" s="15">
        <v>0</v>
      </c>
      <c r="AW227" s="15" t="s">
        <v>815</v>
      </c>
    </row>
    <row r="228" spans="1:49" x14ac:dyDescent="0.25">
      <c r="A228" s="15" t="s">
        <v>161</v>
      </c>
      <c r="B228" s="15" t="s">
        <v>16</v>
      </c>
      <c r="C228" s="15">
        <v>68.63</v>
      </c>
      <c r="D228" s="15">
        <v>207</v>
      </c>
      <c r="E228" s="15">
        <v>4.75</v>
      </c>
      <c r="F228" s="15">
        <v>5.8553883305692812E-2</v>
      </c>
      <c r="G228" s="15">
        <v>20</v>
      </c>
      <c r="H228" s="15">
        <v>-4.0761804518865366E-2</v>
      </c>
      <c r="I228" s="15">
        <v>32</v>
      </c>
      <c r="J228" s="15">
        <v>-0.1496915411088145</v>
      </c>
      <c r="K228" s="15">
        <v>112</v>
      </c>
      <c r="L228" s="15">
        <v>-0.26988869509350621</v>
      </c>
      <c r="O228" s="15">
        <v>7.07</v>
      </c>
      <c r="P228" s="15">
        <v>0.43854105217757161</v>
      </c>
      <c r="Q228" s="15">
        <v>3.6752894762078381E-2</v>
      </c>
      <c r="R228" s="15">
        <v>7.3505789524156758E-3</v>
      </c>
      <c r="V228" s="27"/>
      <c r="AA228" s="15">
        <v>0</v>
      </c>
      <c r="AB228" s="15" t="s">
        <v>815</v>
      </c>
      <c r="AC228" s="27"/>
      <c r="AH228" s="15">
        <v>0</v>
      </c>
      <c r="AI228" s="15" t="s">
        <v>815</v>
      </c>
      <c r="AJ228" s="27"/>
      <c r="AO228" s="15">
        <v>0</v>
      </c>
      <c r="AP228" s="15" t="s">
        <v>815</v>
      </c>
      <c r="AQ228" s="27"/>
      <c r="AV228" s="15">
        <v>0</v>
      </c>
      <c r="AW228" s="15" t="s">
        <v>815</v>
      </c>
    </row>
    <row r="229" spans="1:49" x14ac:dyDescent="0.25">
      <c r="A229" s="15" t="s">
        <v>295</v>
      </c>
      <c r="B229" s="15" t="s">
        <v>16</v>
      </c>
      <c r="C229" s="15">
        <v>68.5</v>
      </c>
      <c r="D229" s="15">
        <v>207</v>
      </c>
      <c r="E229" s="15">
        <v>4.5</v>
      </c>
      <c r="F229" s="15">
        <v>0.92982158580026542</v>
      </c>
      <c r="I229" s="15">
        <v>38.5</v>
      </c>
      <c r="J229" s="15">
        <v>1.3103397416330316</v>
      </c>
      <c r="K229" s="15">
        <v>125</v>
      </c>
      <c r="L229" s="15">
        <v>1.1813511503142071</v>
      </c>
      <c r="M229" s="15">
        <v>4.1500000000000004</v>
      </c>
      <c r="N229" s="15">
        <v>0.88557772784367483</v>
      </c>
      <c r="Q229" s="15">
        <v>4.3070902055911793</v>
      </c>
      <c r="R229" s="15">
        <v>1.0767725513977948</v>
      </c>
      <c r="S229" s="15">
        <v>3</v>
      </c>
      <c r="T229" s="15">
        <v>75</v>
      </c>
      <c r="U229" s="15">
        <v>73</v>
      </c>
      <c r="V229" s="27"/>
      <c r="W229" s="15">
        <v>12</v>
      </c>
      <c r="X229" s="15">
        <v>358</v>
      </c>
      <c r="Y229" s="15">
        <v>0</v>
      </c>
      <c r="Z229" s="15">
        <v>3</v>
      </c>
      <c r="AA229" s="15">
        <v>361</v>
      </c>
      <c r="AB229" s="15">
        <v>30.083333333333332</v>
      </c>
      <c r="AC229" s="27"/>
      <c r="AD229" s="15">
        <v>13</v>
      </c>
      <c r="AE229" s="15">
        <v>185</v>
      </c>
      <c r="AF229" s="15">
        <v>0</v>
      </c>
      <c r="AG229" s="15">
        <v>0</v>
      </c>
      <c r="AH229" s="15">
        <v>185</v>
      </c>
      <c r="AI229" s="15">
        <v>14.23076923076923</v>
      </c>
      <c r="AJ229" s="27"/>
      <c r="AO229" s="15">
        <v>0</v>
      </c>
      <c r="AP229" s="15" t="s">
        <v>815</v>
      </c>
      <c r="AQ229" s="27"/>
      <c r="AV229" s="15">
        <v>0</v>
      </c>
      <c r="AW229" s="15" t="s">
        <v>815</v>
      </c>
    </row>
    <row r="230" spans="1:49" x14ac:dyDescent="0.25">
      <c r="A230" s="15" t="s">
        <v>176</v>
      </c>
      <c r="B230" s="15" t="s">
        <v>16</v>
      </c>
      <c r="C230" s="15">
        <v>71.5</v>
      </c>
      <c r="D230" s="15">
        <v>220</v>
      </c>
      <c r="E230" s="15">
        <v>4.49</v>
      </c>
      <c r="F230" s="15">
        <v>0.96467229390004761</v>
      </c>
      <c r="I230" s="15">
        <v>36.5</v>
      </c>
      <c r="J230" s="15">
        <v>0.86109934694323276</v>
      </c>
      <c r="K230" s="15">
        <v>115</v>
      </c>
      <c r="L230" s="15">
        <v>6.5012807692889168E-2</v>
      </c>
      <c r="M230" s="15">
        <v>4.18</v>
      </c>
      <c r="N230" s="15">
        <v>0.76407747608562548</v>
      </c>
      <c r="O230" s="15">
        <v>6.78</v>
      </c>
      <c r="P230" s="15">
        <v>1.1554855148284724</v>
      </c>
      <c r="Q230" s="15">
        <v>3.810347439450267</v>
      </c>
      <c r="R230" s="15">
        <v>0.76206948789005335</v>
      </c>
      <c r="S230" s="15">
        <v>6</v>
      </c>
      <c r="T230" s="15">
        <v>204</v>
      </c>
      <c r="U230" s="15">
        <v>178</v>
      </c>
      <c r="V230" s="27"/>
      <c r="AA230" s="15">
        <v>0</v>
      </c>
      <c r="AB230" s="15" t="s">
        <v>815</v>
      </c>
      <c r="AC230" s="27"/>
      <c r="AH230" s="15">
        <v>0</v>
      </c>
      <c r="AI230" s="15" t="s">
        <v>815</v>
      </c>
      <c r="AJ230" s="27"/>
      <c r="AO230" s="15">
        <v>0</v>
      </c>
      <c r="AP230" s="15" t="s">
        <v>815</v>
      </c>
      <c r="AQ230" s="27"/>
      <c r="AV230" s="15">
        <v>0</v>
      </c>
      <c r="AW230" s="15" t="s">
        <v>815</v>
      </c>
    </row>
    <row r="231" spans="1:49" x14ac:dyDescent="0.25">
      <c r="A231" s="15" t="s">
        <v>127</v>
      </c>
      <c r="B231" s="15" t="s">
        <v>7</v>
      </c>
      <c r="C231" s="15">
        <v>72</v>
      </c>
      <c r="D231" s="15">
        <v>212</v>
      </c>
      <c r="E231" s="15">
        <v>4.6399999999999997</v>
      </c>
      <c r="F231" s="15">
        <v>0.44191167240330587</v>
      </c>
      <c r="G231" s="15">
        <v>14</v>
      </c>
      <c r="H231" s="15">
        <v>-0.92193610808844995</v>
      </c>
      <c r="I231" s="15">
        <v>32</v>
      </c>
      <c r="J231" s="15">
        <v>-0.1496915411088145</v>
      </c>
      <c r="K231" s="15">
        <v>111</v>
      </c>
      <c r="L231" s="15">
        <v>-0.38152252935563802</v>
      </c>
      <c r="M231" s="15">
        <v>4.5</v>
      </c>
      <c r="N231" s="15">
        <v>-0.53192520933359588</v>
      </c>
      <c r="O231" s="15">
        <v>7.55</v>
      </c>
      <c r="P231" s="15">
        <v>-0.74812564462391817</v>
      </c>
      <c r="Q231" s="15">
        <v>-2.2912893601071107</v>
      </c>
      <c r="R231" s="15">
        <v>-0.38188156001785178</v>
      </c>
      <c r="S231" s="15">
        <v>7</v>
      </c>
      <c r="T231" s="15">
        <v>248</v>
      </c>
      <c r="U231" s="15">
        <v>199</v>
      </c>
      <c r="V231" s="27"/>
      <c r="W231" s="15">
        <v>5</v>
      </c>
      <c r="X231" s="15">
        <v>0</v>
      </c>
      <c r="Y231" s="15">
        <v>1</v>
      </c>
      <c r="Z231" s="15">
        <v>63</v>
      </c>
      <c r="AA231" s="15">
        <v>64</v>
      </c>
      <c r="AB231" s="15">
        <v>12.8</v>
      </c>
      <c r="AC231" s="27"/>
      <c r="AH231" s="15">
        <v>0</v>
      </c>
      <c r="AI231" s="15" t="s">
        <v>815</v>
      </c>
      <c r="AJ231" s="27"/>
      <c r="AO231" s="15">
        <v>0</v>
      </c>
      <c r="AP231" s="15" t="s">
        <v>815</v>
      </c>
      <c r="AQ231" s="27"/>
      <c r="AV231" s="15">
        <v>0</v>
      </c>
      <c r="AW231" s="15" t="s">
        <v>815</v>
      </c>
    </row>
    <row r="232" spans="1:49" x14ac:dyDescent="0.25">
      <c r="A232" s="15" t="s">
        <v>413</v>
      </c>
      <c r="B232" s="15" t="s">
        <v>7</v>
      </c>
      <c r="C232" s="15">
        <v>71.63</v>
      </c>
      <c r="D232" s="15">
        <v>199</v>
      </c>
      <c r="E232" s="15">
        <v>4.47</v>
      </c>
      <c r="F232" s="15">
        <v>1.0343737100996151</v>
      </c>
      <c r="G232" s="15">
        <v>25</v>
      </c>
      <c r="H232" s="15">
        <v>0.69355011512245512</v>
      </c>
      <c r="I232" s="15">
        <v>34</v>
      </c>
      <c r="J232" s="15">
        <v>0.29954885358098426</v>
      </c>
      <c r="K232" s="15">
        <v>116</v>
      </c>
      <c r="L232" s="15">
        <v>0.17664664195502094</v>
      </c>
      <c r="M232" s="15">
        <v>4.07</v>
      </c>
      <c r="N232" s="15">
        <v>1.2095783991984801</v>
      </c>
      <c r="O232" s="15">
        <v>6.9</v>
      </c>
      <c r="P232" s="15">
        <v>0.85881884062809943</v>
      </c>
      <c r="Q232" s="15">
        <v>4.2725165605846556</v>
      </c>
      <c r="R232" s="15">
        <v>0.71208609343077589</v>
      </c>
      <c r="S232" s="15">
        <v>4</v>
      </c>
      <c r="T232" s="15">
        <v>131</v>
      </c>
      <c r="U232" s="15">
        <v>124</v>
      </c>
      <c r="V232" s="27"/>
      <c r="W232" s="15">
        <v>16</v>
      </c>
      <c r="X232" s="15">
        <v>0</v>
      </c>
      <c r="Y232" s="15">
        <v>502</v>
      </c>
      <c r="Z232" s="15">
        <v>249</v>
      </c>
      <c r="AA232" s="15">
        <v>751</v>
      </c>
      <c r="AB232" s="15">
        <v>46.9375</v>
      </c>
      <c r="AC232" s="27"/>
      <c r="AD232" s="15">
        <v>3</v>
      </c>
      <c r="AE232" s="15">
        <v>0</v>
      </c>
      <c r="AF232" s="15">
        <v>4</v>
      </c>
      <c r="AG232" s="15">
        <v>61</v>
      </c>
      <c r="AH232" s="15">
        <v>65</v>
      </c>
      <c r="AI232" s="15">
        <v>21.666666666666668</v>
      </c>
      <c r="AJ232" s="27"/>
      <c r="AO232" s="15">
        <v>0</v>
      </c>
      <c r="AP232" s="15" t="s">
        <v>815</v>
      </c>
      <c r="AQ232" s="27"/>
      <c r="AV232" s="15">
        <v>0</v>
      </c>
      <c r="AW232" s="15" t="s">
        <v>815</v>
      </c>
    </row>
    <row r="233" spans="1:49" x14ac:dyDescent="0.25">
      <c r="A233" s="15" t="s">
        <v>276</v>
      </c>
      <c r="B233" s="15" t="s">
        <v>7</v>
      </c>
      <c r="C233" s="15">
        <v>72.63</v>
      </c>
      <c r="D233" s="15">
        <v>217</v>
      </c>
      <c r="E233" s="15">
        <v>4.6500000000000004</v>
      </c>
      <c r="F233" s="15">
        <v>0.40706096430352062</v>
      </c>
      <c r="G233" s="15">
        <v>12</v>
      </c>
      <c r="H233" s="15">
        <v>-1.2156608759449781</v>
      </c>
      <c r="I233" s="15">
        <v>32.5</v>
      </c>
      <c r="J233" s="15">
        <v>-3.7381442436364792E-2</v>
      </c>
      <c r="K233" s="15">
        <v>117</v>
      </c>
      <c r="L233" s="15">
        <v>0.28828047621715275</v>
      </c>
      <c r="M233" s="15">
        <v>4.3499999999999996</v>
      </c>
      <c r="N233" s="15">
        <v>7.5576049456665031E-2</v>
      </c>
      <c r="O233" s="15">
        <v>7.15</v>
      </c>
      <c r="P233" s="15">
        <v>0.24076326937732295</v>
      </c>
      <c r="Q233" s="15">
        <v>-0.2413615590266816</v>
      </c>
      <c r="R233" s="15">
        <v>-4.0226926504446932E-2</v>
      </c>
      <c r="V233" s="27"/>
      <c r="W233" s="15">
        <v>13</v>
      </c>
      <c r="X233" s="15">
        <v>0</v>
      </c>
      <c r="Y233" s="15">
        <v>0</v>
      </c>
      <c r="Z233" s="15">
        <v>221</v>
      </c>
      <c r="AA233" s="15">
        <v>221</v>
      </c>
      <c r="AB233" s="15">
        <v>17</v>
      </c>
      <c r="AC233" s="27"/>
      <c r="AD233" s="15">
        <v>6</v>
      </c>
      <c r="AE233" s="15">
        <v>0</v>
      </c>
      <c r="AF233" s="15">
        <v>2</v>
      </c>
      <c r="AG233" s="15">
        <v>103</v>
      </c>
      <c r="AH233" s="15">
        <v>105</v>
      </c>
      <c r="AI233" s="15">
        <v>17.5</v>
      </c>
      <c r="AJ233" s="27"/>
      <c r="AO233" s="15">
        <v>0</v>
      </c>
      <c r="AP233" s="15" t="s">
        <v>815</v>
      </c>
      <c r="AQ233" s="27"/>
      <c r="AV233" s="15">
        <v>0</v>
      </c>
      <c r="AW233" s="15" t="s">
        <v>815</v>
      </c>
    </row>
    <row r="234" spans="1:49" x14ac:dyDescent="0.25">
      <c r="A234" s="15" t="s">
        <v>383</v>
      </c>
      <c r="B234" s="15" t="s">
        <v>7</v>
      </c>
      <c r="C234" s="15">
        <v>73.38</v>
      </c>
      <c r="D234" s="15">
        <v>205</v>
      </c>
      <c r="E234" s="15">
        <v>4.67</v>
      </c>
      <c r="F234" s="15">
        <v>0.3373595481039563</v>
      </c>
      <c r="G234" s="15">
        <v>13</v>
      </c>
      <c r="H234" s="15">
        <v>-1.068798492016714</v>
      </c>
      <c r="I234" s="15">
        <v>32</v>
      </c>
      <c r="J234" s="15">
        <v>-0.1496915411088145</v>
      </c>
      <c r="K234" s="15">
        <v>113</v>
      </c>
      <c r="L234" s="15">
        <v>-0.15825486083137441</v>
      </c>
      <c r="M234" s="15">
        <v>3.95</v>
      </c>
      <c r="N234" s="15">
        <v>1.6955794062306881</v>
      </c>
      <c r="O234" s="15">
        <v>6.47</v>
      </c>
      <c r="P234" s="15">
        <v>1.9218744231794365</v>
      </c>
      <c r="Q234" s="15">
        <v>2.5780684835571783</v>
      </c>
      <c r="R234" s="15">
        <v>0.42967808059286305</v>
      </c>
      <c r="V234" s="27"/>
      <c r="W234" s="15">
        <v>9</v>
      </c>
      <c r="X234" s="15">
        <v>0</v>
      </c>
      <c r="Y234" s="15">
        <v>31</v>
      </c>
      <c r="Z234" s="15">
        <v>141</v>
      </c>
      <c r="AA234" s="15">
        <v>172</v>
      </c>
      <c r="AB234" s="15">
        <v>19.111111111111111</v>
      </c>
      <c r="AC234" s="27"/>
      <c r="AD234" s="15">
        <v>16</v>
      </c>
      <c r="AE234" s="15">
        <v>0</v>
      </c>
      <c r="AF234" s="15">
        <v>227</v>
      </c>
      <c r="AG234" s="15">
        <v>363</v>
      </c>
      <c r="AH234" s="15">
        <v>590</v>
      </c>
      <c r="AI234" s="15">
        <v>36.875</v>
      </c>
      <c r="AJ234" s="27"/>
      <c r="AK234" s="15">
        <v>16</v>
      </c>
      <c r="AL234" s="15">
        <v>0</v>
      </c>
      <c r="AM234" s="15">
        <v>542</v>
      </c>
      <c r="AN234" s="15">
        <v>367</v>
      </c>
      <c r="AO234" s="15">
        <v>909</v>
      </c>
      <c r="AP234" s="15">
        <v>56.8125</v>
      </c>
      <c r="AQ234" s="27"/>
      <c r="AR234" s="15">
        <v>15</v>
      </c>
      <c r="AS234" s="15">
        <v>0</v>
      </c>
      <c r="AT234" s="15">
        <v>991</v>
      </c>
      <c r="AU234" s="15">
        <v>159</v>
      </c>
      <c r="AV234" s="15">
        <v>1150</v>
      </c>
      <c r="AW234" s="15">
        <v>76.666666666666671</v>
      </c>
    </row>
    <row r="235" spans="1:49" x14ac:dyDescent="0.25">
      <c r="A235" s="15" t="s">
        <v>80</v>
      </c>
      <c r="B235" s="15" t="s">
        <v>7</v>
      </c>
      <c r="C235" s="15">
        <v>73</v>
      </c>
      <c r="D235" s="15">
        <v>211</v>
      </c>
      <c r="E235" s="15">
        <v>4.49</v>
      </c>
      <c r="F235" s="15">
        <v>0.96467229390004761</v>
      </c>
      <c r="G235" s="15">
        <v>19</v>
      </c>
      <c r="H235" s="15">
        <v>-0.18762418844712947</v>
      </c>
      <c r="I235" s="15">
        <v>36.5</v>
      </c>
      <c r="J235" s="15">
        <v>0.86109934694323276</v>
      </c>
      <c r="K235" s="15">
        <v>124</v>
      </c>
      <c r="L235" s="15">
        <v>1.0697173160520752</v>
      </c>
      <c r="M235" s="15">
        <v>4.26</v>
      </c>
      <c r="N235" s="15">
        <v>0.44007680473082011</v>
      </c>
      <c r="O235" s="15">
        <v>6.96</v>
      </c>
      <c r="P235" s="15">
        <v>0.71048550352791406</v>
      </c>
      <c r="Q235" s="15">
        <v>3.8584270767069597</v>
      </c>
      <c r="R235" s="15">
        <v>0.64307117945115999</v>
      </c>
      <c r="S235" s="15">
        <v>1</v>
      </c>
      <c r="T235" s="15">
        <v>27</v>
      </c>
      <c r="U235" s="15">
        <v>27</v>
      </c>
      <c r="V235" s="27"/>
      <c r="W235" s="15">
        <v>16</v>
      </c>
      <c r="X235" s="15">
        <v>0</v>
      </c>
      <c r="Y235" s="15">
        <v>688</v>
      </c>
      <c r="Z235" s="15">
        <v>112</v>
      </c>
      <c r="AA235" s="15">
        <v>800</v>
      </c>
      <c r="AB235" s="15">
        <v>50</v>
      </c>
      <c r="AC235" s="27"/>
      <c r="AD235" s="15">
        <v>16</v>
      </c>
      <c r="AE235" s="15">
        <v>0</v>
      </c>
      <c r="AF235" s="15">
        <v>994</v>
      </c>
      <c r="AG235" s="15">
        <v>81</v>
      </c>
      <c r="AH235" s="15">
        <v>1075</v>
      </c>
      <c r="AI235" s="15">
        <v>67.1875</v>
      </c>
      <c r="AJ235" s="27"/>
      <c r="AK235" s="15">
        <v>13</v>
      </c>
      <c r="AL235" s="15">
        <v>0</v>
      </c>
      <c r="AM235" s="15">
        <v>818</v>
      </c>
      <c r="AN235" s="15">
        <v>50</v>
      </c>
      <c r="AO235" s="15">
        <v>868</v>
      </c>
      <c r="AP235" s="15">
        <v>66.769230769230774</v>
      </c>
      <c r="AQ235" s="27"/>
      <c r="AR235" s="15">
        <v>12</v>
      </c>
      <c r="AS235" s="15">
        <v>0</v>
      </c>
      <c r="AT235" s="15">
        <v>705</v>
      </c>
      <c r="AU235" s="15">
        <v>0</v>
      </c>
      <c r="AV235" s="15">
        <v>705</v>
      </c>
      <c r="AW235" s="15">
        <v>58.75</v>
      </c>
    </row>
    <row r="236" spans="1:49" x14ac:dyDescent="0.25">
      <c r="A236" s="15" t="s">
        <v>272</v>
      </c>
      <c r="B236" s="15" t="s">
        <v>7</v>
      </c>
      <c r="C236" s="15">
        <v>69.88</v>
      </c>
      <c r="D236" s="15">
        <v>211</v>
      </c>
      <c r="E236" s="15">
        <v>4.5999999999999996</v>
      </c>
      <c r="F236" s="15">
        <v>0.58131450480243763</v>
      </c>
      <c r="G236" s="15">
        <v>15</v>
      </c>
      <c r="H236" s="15">
        <v>-0.77507372416018583</v>
      </c>
      <c r="I236" s="15">
        <v>36.5</v>
      </c>
      <c r="J236" s="15">
        <v>0.86109934694323276</v>
      </c>
      <c r="K236" s="15">
        <v>122</v>
      </c>
      <c r="L236" s="15">
        <v>0.84644964752781171</v>
      </c>
      <c r="M236" s="15">
        <v>4.47</v>
      </c>
      <c r="N236" s="15">
        <v>-0.41042495757554298</v>
      </c>
      <c r="O236" s="15">
        <v>7.05</v>
      </c>
      <c r="P236" s="15">
        <v>0.48798549787763484</v>
      </c>
      <c r="Q236" s="15">
        <v>1.5913503154153881</v>
      </c>
      <c r="R236" s="15">
        <v>0.26522505256923135</v>
      </c>
      <c r="V236" s="27"/>
      <c r="AA236" s="15">
        <v>0</v>
      </c>
      <c r="AB236" s="15" t="s">
        <v>815</v>
      </c>
      <c r="AC236" s="27"/>
      <c r="AH236" s="15">
        <v>0</v>
      </c>
      <c r="AI236" s="15" t="s">
        <v>815</v>
      </c>
      <c r="AJ236" s="27"/>
      <c r="AO236" s="15">
        <v>0</v>
      </c>
      <c r="AP236" s="15" t="s">
        <v>815</v>
      </c>
      <c r="AQ236" s="27"/>
      <c r="AV236" s="15">
        <v>0</v>
      </c>
      <c r="AW236" s="15" t="s">
        <v>815</v>
      </c>
    </row>
    <row r="237" spans="1:49" x14ac:dyDescent="0.25">
      <c r="A237" s="15" t="s">
        <v>416</v>
      </c>
      <c r="B237" s="15" t="s">
        <v>7</v>
      </c>
      <c r="C237" s="15">
        <v>71</v>
      </c>
      <c r="D237" s="15">
        <v>193</v>
      </c>
      <c r="E237" s="15">
        <v>4.59</v>
      </c>
      <c r="F237" s="15">
        <v>0.61616521290221982</v>
      </c>
      <c r="G237" s="15">
        <v>9</v>
      </c>
      <c r="H237" s="15">
        <v>-1.6562480277297704</v>
      </c>
      <c r="Q237" s="15">
        <v>-1.0400828148275507</v>
      </c>
      <c r="R237" s="15">
        <v>-0.52004140741377536</v>
      </c>
      <c r="S237" s="15">
        <v>1</v>
      </c>
      <c r="T237" s="15">
        <v>30</v>
      </c>
      <c r="U237" s="15">
        <v>30</v>
      </c>
      <c r="V237" s="27"/>
      <c r="W237" s="15">
        <v>8</v>
      </c>
      <c r="X237" s="15">
        <v>0</v>
      </c>
      <c r="Y237" s="15">
        <v>242</v>
      </c>
      <c r="Z237" s="15">
        <v>69</v>
      </c>
      <c r="AA237" s="15">
        <v>311</v>
      </c>
      <c r="AB237" s="15">
        <v>38.875</v>
      </c>
      <c r="AC237" s="27"/>
      <c r="AD237" s="15">
        <v>16</v>
      </c>
      <c r="AE237" s="15">
        <v>0</v>
      </c>
      <c r="AF237" s="15">
        <v>730</v>
      </c>
      <c r="AG237" s="15">
        <v>231</v>
      </c>
      <c r="AH237" s="15">
        <v>961</v>
      </c>
      <c r="AI237" s="15">
        <v>60.0625</v>
      </c>
      <c r="AJ237" s="27"/>
      <c r="AK237" s="15">
        <v>11</v>
      </c>
      <c r="AL237" s="15">
        <v>0</v>
      </c>
      <c r="AM237" s="15">
        <v>669</v>
      </c>
      <c r="AN237" s="15">
        <v>92</v>
      </c>
      <c r="AO237" s="15">
        <v>761</v>
      </c>
      <c r="AP237" s="15">
        <v>69.181818181818187</v>
      </c>
      <c r="AQ237" s="27"/>
      <c r="AR237" s="15">
        <v>7</v>
      </c>
      <c r="AS237" s="15">
        <v>0</v>
      </c>
      <c r="AT237" s="15">
        <v>429</v>
      </c>
      <c r="AU237" s="15">
        <v>36</v>
      </c>
      <c r="AV237" s="15">
        <v>465</v>
      </c>
      <c r="AW237" s="15">
        <v>66.428571428571431</v>
      </c>
    </row>
    <row r="238" spans="1:49" x14ac:dyDescent="0.25">
      <c r="A238" s="15" t="s">
        <v>5</v>
      </c>
      <c r="B238" s="15" t="s">
        <v>7</v>
      </c>
      <c r="C238" s="15">
        <v>73.25</v>
      </c>
      <c r="D238" s="15">
        <v>220</v>
      </c>
      <c r="E238" s="15">
        <v>4.54</v>
      </c>
      <c r="F238" s="15">
        <v>0.79041875340113366</v>
      </c>
      <c r="I238" s="15">
        <v>38</v>
      </c>
      <c r="J238" s="15">
        <v>1.1980296429605819</v>
      </c>
      <c r="K238" s="15">
        <v>123</v>
      </c>
      <c r="L238" s="15">
        <v>0.95808348178994351</v>
      </c>
      <c r="M238" s="15">
        <v>4.51</v>
      </c>
      <c r="N238" s="15">
        <v>-0.57242529325294567</v>
      </c>
      <c r="O238" s="15">
        <v>7.05</v>
      </c>
      <c r="P238" s="15">
        <v>0.48798549787763484</v>
      </c>
      <c r="Q238" s="15">
        <v>2.8620920827763485</v>
      </c>
      <c r="R238" s="15">
        <v>0.5724184165552697</v>
      </c>
      <c r="S238" s="15">
        <v>4</v>
      </c>
      <c r="T238" s="15">
        <v>110</v>
      </c>
      <c r="U238" s="15">
        <v>105</v>
      </c>
      <c r="V238" s="27"/>
      <c r="W238" s="15">
        <v>9</v>
      </c>
      <c r="X238" s="15">
        <v>0</v>
      </c>
      <c r="Y238" s="15">
        <v>0</v>
      </c>
      <c r="Z238" s="15">
        <v>135</v>
      </c>
      <c r="AA238" s="15">
        <v>135</v>
      </c>
      <c r="AB238" s="15">
        <v>15</v>
      </c>
      <c r="AC238" s="27"/>
      <c r="AD238" s="15">
        <v>14</v>
      </c>
      <c r="AE238" s="15">
        <v>0</v>
      </c>
      <c r="AF238" s="15">
        <v>420</v>
      </c>
      <c r="AG238" s="15">
        <v>189</v>
      </c>
      <c r="AH238" s="15">
        <v>609</v>
      </c>
      <c r="AI238" s="15">
        <v>43.5</v>
      </c>
      <c r="AJ238" s="27"/>
      <c r="AK238" s="15">
        <v>14</v>
      </c>
      <c r="AL238" s="15">
        <v>0</v>
      </c>
      <c r="AM238" s="15">
        <v>919</v>
      </c>
      <c r="AN238" s="15">
        <v>63</v>
      </c>
      <c r="AO238" s="15">
        <v>982</v>
      </c>
      <c r="AP238" s="15">
        <v>70.142857142857139</v>
      </c>
      <c r="AQ238" s="27"/>
      <c r="AR238" s="15">
        <v>4</v>
      </c>
      <c r="AS238" s="15">
        <v>0</v>
      </c>
      <c r="AT238" s="15">
        <v>226</v>
      </c>
      <c r="AU238" s="15">
        <v>34</v>
      </c>
      <c r="AV238" s="15">
        <v>260</v>
      </c>
      <c r="AW238" s="15">
        <v>65</v>
      </c>
    </row>
    <row r="239" spans="1:49" x14ac:dyDescent="0.25">
      <c r="A239" s="15" t="s">
        <v>39</v>
      </c>
      <c r="B239" s="15" t="s">
        <v>7</v>
      </c>
      <c r="C239" s="15">
        <v>70.5</v>
      </c>
      <c r="D239" s="15">
        <v>193</v>
      </c>
      <c r="E239" s="15">
        <v>4.71</v>
      </c>
      <c r="F239" s="15">
        <v>0.19795671570482457</v>
      </c>
      <c r="G239" s="15">
        <v>15</v>
      </c>
      <c r="H239" s="15">
        <v>-0.77507372416018583</v>
      </c>
      <c r="I239" s="15">
        <v>35.5</v>
      </c>
      <c r="J239" s="15">
        <v>0.6364791495983334</v>
      </c>
      <c r="K239" s="15">
        <v>116</v>
      </c>
      <c r="L239" s="15">
        <v>0.17664664195502094</v>
      </c>
      <c r="M239" s="15">
        <v>4.22</v>
      </c>
      <c r="N239" s="15">
        <v>0.6020771404082228</v>
      </c>
      <c r="O239" s="15">
        <v>7.08</v>
      </c>
      <c r="P239" s="15">
        <v>0.41381882932754105</v>
      </c>
      <c r="Q239" s="15">
        <v>1.251904752833757</v>
      </c>
      <c r="R239" s="15">
        <v>0.20865079213895951</v>
      </c>
      <c r="S239" s="15">
        <v>5</v>
      </c>
      <c r="T239" s="15">
        <v>152</v>
      </c>
      <c r="U239" s="15">
        <v>142</v>
      </c>
      <c r="V239" s="27"/>
      <c r="W239" s="15">
        <v>16</v>
      </c>
      <c r="X239" s="15">
        <v>0</v>
      </c>
      <c r="Y239" s="15">
        <v>31</v>
      </c>
      <c r="Z239" s="15">
        <v>355</v>
      </c>
      <c r="AA239" s="15">
        <v>386</v>
      </c>
      <c r="AB239" s="15">
        <v>24.125</v>
      </c>
      <c r="AC239" s="27"/>
      <c r="AH239" s="15">
        <v>0</v>
      </c>
      <c r="AI239" s="15" t="s">
        <v>815</v>
      </c>
      <c r="AJ239" s="27"/>
      <c r="AK239" s="15">
        <v>7</v>
      </c>
      <c r="AL239" s="15">
        <v>0</v>
      </c>
      <c r="AM239" s="15">
        <v>164</v>
      </c>
      <c r="AN239" s="15">
        <v>106</v>
      </c>
      <c r="AO239" s="15">
        <v>270</v>
      </c>
      <c r="AP239" s="15">
        <v>38.571428571428569</v>
      </c>
      <c r="AQ239" s="27"/>
      <c r="AR239" s="15">
        <v>15</v>
      </c>
      <c r="AS239" s="15">
        <v>0</v>
      </c>
      <c r="AT239" s="15">
        <v>40</v>
      </c>
      <c r="AU239" s="15">
        <v>267</v>
      </c>
      <c r="AV239" s="15">
        <v>307</v>
      </c>
      <c r="AW239" s="15">
        <v>20.466666666666665</v>
      </c>
    </row>
    <row r="240" spans="1:49" x14ac:dyDescent="0.25">
      <c r="A240" s="15" t="s">
        <v>391</v>
      </c>
      <c r="B240" s="15" t="s">
        <v>7</v>
      </c>
      <c r="C240" s="15">
        <v>71.13</v>
      </c>
      <c r="D240" s="15">
        <v>210</v>
      </c>
      <c r="G240" s="15">
        <v>18</v>
      </c>
      <c r="H240" s="15">
        <v>-0.33448657237539359</v>
      </c>
      <c r="Q240" s="15">
        <v>-0.33448657237539359</v>
      </c>
      <c r="R240" s="15">
        <v>-0.33448657237539359</v>
      </c>
      <c r="S240" s="15">
        <v>5</v>
      </c>
      <c r="T240" s="15">
        <v>167</v>
      </c>
      <c r="U240" s="15">
        <v>153</v>
      </c>
      <c r="V240" s="27"/>
      <c r="W240" s="15">
        <v>9</v>
      </c>
      <c r="X240" s="15">
        <v>0</v>
      </c>
      <c r="Y240" s="15">
        <v>11</v>
      </c>
      <c r="Z240" s="15">
        <v>164</v>
      </c>
      <c r="AA240" s="15">
        <v>175</v>
      </c>
      <c r="AB240" s="15">
        <v>19.444444444444443</v>
      </c>
      <c r="AC240" s="27"/>
      <c r="AH240" s="15">
        <v>0</v>
      </c>
      <c r="AI240" s="15" t="s">
        <v>815</v>
      </c>
      <c r="AJ240" s="27"/>
      <c r="AK240" s="15">
        <v>6</v>
      </c>
      <c r="AL240" s="15">
        <v>0</v>
      </c>
      <c r="AM240" s="15">
        <v>16</v>
      </c>
      <c r="AN240" s="15">
        <v>131</v>
      </c>
      <c r="AO240" s="15">
        <v>147</v>
      </c>
      <c r="AP240" s="15">
        <v>24.5</v>
      </c>
      <c r="AQ240" s="27"/>
      <c r="AV240" s="15">
        <v>0</v>
      </c>
      <c r="AW240" s="15" t="s">
        <v>815</v>
      </c>
    </row>
    <row r="241" spans="1:49" x14ac:dyDescent="0.25">
      <c r="A241" s="15" t="s">
        <v>270</v>
      </c>
      <c r="B241" s="15" t="s">
        <v>13</v>
      </c>
      <c r="C241" s="15">
        <v>74.38</v>
      </c>
      <c r="D241" s="15">
        <v>252</v>
      </c>
      <c r="E241" s="15">
        <v>4.5</v>
      </c>
      <c r="F241" s="15">
        <v>0.92982158580026542</v>
      </c>
      <c r="G241" s="15">
        <v>20</v>
      </c>
      <c r="H241" s="15">
        <v>-4.0761804518865366E-2</v>
      </c>
      <c r="I241" s="15">
        <v>34</v>
      </c>
      <c r="J241" s="15">
        <v>0.29954885358098426</v>
      </c>
      <c r="K241" s="15">
        <v>127</v>
      </c>
      <c r="L241" s="15">
        <v>1.4046188188384707</v>
      </c>
      <c r="Q241" s="15">
        <v>2.5932274537008553</v>
      </c>
      <c r="R241" s="15">
        <v>0.64830686342521382</v>
      </c>
      <c r="V241" s="27"/>
      <c r="AA241" s="15">
        <v>0</v>
      </c>
      <c r="AB241" s="15" t="s">
        <v>815</v>
      </c>
      <c r="AC241" s="27"/>
      <c r="AH241" s="15">
        <v>0</v>
      </c>
      <c r="AI241" s="15" t="s">
        <v>815</v>
      </c>
      <c r="AJ241" s="27"/>
      <c r="AO241" s="15">
        <v>0</v>
      </c>
      <c r="AP241" s="15" t="s">
        <v>815</v>
      </c>
      <c r="AQ241" s="27"/>
      <c r="AV241" s="15">
        <v>0</v>
      </c>
      <c r="AW241" s="15" t="s">
        <v>815</v>
      </c>
    </row>
    <row r="242" spans="1:49" x14ac:dyDescent="0.25">
      <c r="A242" s="15" t="s">
        <v>281</v>
      </c>
      <c r="B242" s="15" t="s">
        <v>13</v>
      </c>
      <c r="C242" s="15">
        <v>76.63</v>
      </c>
      <c r="D242" s="15">
        <v>258</v>
      </c>
      <c r="E242" s="15">
        <v>4.82</v>
      </c>
      <c r="F242" s="15">
        <v>-0.1854010733927885</v>
      </c>
      <c r="G242" s="15">
        <v>28</v>
      </c>
      <c r="H242" s="15">
        <v>1.1341372669072474</v>
      </c>
      <c r="I242" s="15">
        <v>29.5</v>
      </c>
      <c r="J242" s="15">
        <v>-0.71124203447106293</v>
      </c>
      <c r="K242" s="15">
        <v>115</v>
      </c>
      <c r="L242" s="15">
        <v>6.5012807692889168E-2</v>
      </c>
      <c r="M242" s="15">
        <v>4.3499999999999996</v>
      </c>
      <c r="N242" s="15">
        <v>7.5576049456665031E-2</v>
      </c>
      <c r="O242" s="15">
        <v>7.38</v>
      </c>
      <c r="P242" s="15">
        <v>-0.3278478561733903</v>
      </c>
      <c r="Q242" s="15">
        <v>5.023516001955991E-2</v>
      </c>
      <c r="R242" s="15">
        <v>8.3725266699266523E-3</v>
      </c>
      <c r="S242" s="15">
        <v>5</v>
      </c>
      <c r="T242" s="15">
        <v>155</v>
      </c>
      <c r="U242" s="15">
        <v>145</v>
      </c>
      <c r="V242" s="27"/>
      <c r="AA242" s="15">
        <v>0</v>
      </c>
      <c r="AB242" s="15" t="s">
        <v>815</v>
      </c>
      <c r="AC242" s="27"/>
      <c r="AH242" s="15">
        <v>0</v>
      </c>
      <c r="AI242" s="15" t="s">
        <v>815</v>
      </c>
      <c r="AJ242" s="27"/>
      <c r="AO242" s="15">
        <v>0</v>
      </c>
      <c r="AP242" s="15" t="s">
        <v>815</v>
      </c>
      <c r="AQ242" s="27"/>
      <c r="AV242" s="15">
        <v>0</v>
      </c>
      <c r="AW242" s="15" t="s">
        <v>815</v>
      </c>
    </row>
    <row r="243" spans="1:49" x14ac:dyDescent="0.25">
      <c r="A243" s="15" t="s">
        <v>370</v>
      </c>
      <c r="B243" s="15" t="s">
        <v>13</v>
      </c>
      <c r="C243" s="15">
        <v>77.5</v>
      </c>
      <c r="D243" s="15">
        <v>262</v>
      </c>
      <c r="E243" s="15">
        <v>4.75</v>
      </c>
      <c r="F243" s="15">
        <v>5.8553883305692812E-2</v>
      </c>
      <c r="G243" s="15">
        <v>20</v>
      </c>
      <c r="H243" s="15">
        <v>-4.0761804518865366E-2</v>
      </c>
      <c r="Q243" s="15">
        <v>1.7792078786827446E-2</v>
      </c>
      <c r="R243" s="15">
        <v>8.8960393934137232E-3</v>
      </c>
      <c r="V243" s="27"/>
      <c r="W243" s="15">
        <v>9</v>
      </c>
      <c r="X243" s="15">
        <v>449</v>
      </c>
      <c r="Y243" s="15">
        <v>0</v>
      </c>
      <c r="Z243" s="15">
        <v>0</v>
      </c>
      <c r="AA243" s="15">
        <v>449</v>
      </c>
      <c r="AB243" s="15">
        <v>49.888888888888886</v>
      </c>
      <c r="AC243" s="27"/>
      <c r="AD243" s="15">
        <v>7</v>
      </c>
      <c r="AE243" s="15">
        <v>214</v>
      </c>
      <c r="AF243" s="15">
        <v>0</v>
      </c>
      <c r="AG243" s="15">
        <v>1</v>
      </c>
      <c r="AH243" s="15">
        <v>215</v>
      </c>
      <c r="AI243" s="15">
        <v>30.714285714285715</v>
      </c>
      <c r="AJ243" s="27"/>
      <c r="AK243" s="15">
        <v>9</v>
      </c>
      <c r="AL243" s="15">
        <v>138</v>
      </c>
      <c r="AM243" s="15">
        <v>0</v>
      </c>
      <c r="AN243" s="15">
        <v>6</v>
      </c>
      <c r="AO243" s="15">
        <v>144</v>
      </c>
      <c r="AP243" s="15">
        <v>16</v>
      </c>
      <c r="AQ243" s="27"/>
      <c r="AR243" s="15">
        <v>13</v>
      </c>
      <c r="AS243" s="15">
        <v>653</v>
      </c>
      <c r="AT243" s="15">
        <v>0</v>
      </c>
      <c r="AU243" s="15">
        <v>12</v>
      </c>
      <c r="AV243" s="15">
        <v>665</v>
      </c>
      <c r="AW243" s="15">
        <v>51.153846153846153</v>
      </c>
    </row>
    <row r="244" spans="1:49" x14ac:dyDescent="0.25">
      <c r="A244" s="15" t="s">
        <v>160</v>
      </c>
      <c r="B244" s="15" t="s">
        <v>13</v>
      </c>
      <c r="C244" s="15">
        <v>77.5</v>
      </c>
      <c r="D244" s="15">
        <v>265</v>
      </c>
      <c r="E244" s="15">
        <v>4.76</v>
      </c>
      <c r="F244" s="15">
        <v>2.3703175205910653E-2</v>
      </c>
      <c r="G244" s="15">
        <v>25</v>
      </c>
      <c r="H244" s="15">
        <v>0.69355011512245512</v>
      </c>
      <c r="I244" s="15">
        <v>31.5</v>
      </c>
      <c r="J244" s="15">
        <v>-0.26200163978126417</v>
      </c>
      <c r="K244" s="15">
        <v>115</v>
      </c>
      <c r="L244" s="15">
        <v>6.5012807692889168E-2</v>
      </c>
      <c r="M244" s="15">
        <v>4.26</v>
      </c>
      <c r="N244" s="15">
        <v>0.44007680473082011</v>
      </c>
      <c r="O244" s="15">
        <v>7.1</v>
      </c>
      <c r="P244" s="15">
        <v>0.36437438362747998</v>
      </c>
      <c r="Q244" s="15">
        <v>1.3247156465982908</v>
      </c>
      <c r="R244" s="15">
        <v>0.22078594109971514</v>
      </c>
      <c r="S244" s="15">
        <v>3</v>
      </c>
      <c r="T244" s="15">
        <v>65</v>
      </c>
      <c r="U244" s="15">
        <v>64</v>
      </c>
      <c r="V244" s="27"/>
      <c r="W244" s="15">
        <v>15</v>
      </c>
      <c r="X244" s="15">
        <v>472</v>
      </c>
      <c r="Y244" s="15">
        <v>0</v>
      </c>
      <c r="Z244" s="15">
        <v>97</v>
      </c>
      <c r="AA244" s="15">
        <v>569</v>
      </c>
      <c r="AB244" s="15">
        <v>37.93333333333333</v>
      </c>
      <c r="AC244" s="27"/>
      <c r="AD244" s="15">
        <v>16</v>
      </c>
      <c r="AE244" s="15">
        <v>649</v>
      </c>
      <c r="AF244" s="15">
        <v>0</v>
      </c>
      <c r="AG244" s="15">
        <v>116</v>
      </c>
      <c r="AH244" s="15">
        <v>765</v>
      </c>
      <c r="AI244" s="15">
        <v>47.8125</v>
      </c>
      <c r="AJ244" s="27"/>
      <c r="AK244" s="15">
        <v>15</v>
      </c>
      <c r="AL244" s="15">
        <v>677</v>
      </c>
      <c r="AM244" s="15">
        <v>0</v>
      </c>
      <c r="AN244" s="15">
        <v>15</v>
      </c>
      <c r="AO244" s="15">
        <v>692</v>
      </c>
      <c r="AP244" s="15">
        <v>46.133333333333333</v>
      </c>
      <c r="AQ244" s="27"/>
      <c r="AR244" s="15">
        <v>5</v>
      </c>
      <c r="AS244" s="15">
        <v>229</v>
      </c>
      <c r="AT244" s="15">
        <v>0</v>
      </c>
      <c r="AU244" s="15">
        <v>0</v>
      </c>
      <c r="AV244" s="15">
        <v>229</v>
      </c>
      <c r="AW244" s="15">
        <v>45.8</v>
      </c>
    </row>
    <row r="245" spans="1:49" x14ac:dyDescent="0.25">
      <c r="A245" s="15" t="s">
        <v>278</v>
      </c>
      <c r="B245" s="15" t="s">
        <v>13</v>
      </c>
      <c r="C245" s="15">
        <v>75.88</v>
      </c>
      <c r="D245" s="15">
        <v>242</v>
      </c>
      <c r="E245" s="15">
        <v>4.6100000000000003</v>
      </c>
      <c r="F245" s="15">
        <v>0.54646379670265233</v>
      </c>
      <c r="G245" s="15">
        <v>15</v>
      </c>
      <c r="H245" s="15">
        <v>-0.77507372416018583</v>
      </c>
      <c r="I245" s="15">
        <v>39</v>
      </c>
      <c r="J245" s="15">
        <v>1.4226498403054813</v>
      </c>
      <c r="K245" s="15">
        <v>127</v>
      </c>
      <c r="L245" s="15">
        <v>1.4046188188384707</v>
      </c>
      <c r="Q245" s="15">
        <v>2.5986587316864185</v>
      </c>
      <c r="R245" s="15">
        <v>0.64966468292160462</v>
      </c>
      <c r="V245" s="27"/>
      <c r="AA245" s="15">
        <v>0</v>
      </c>
      <c r="AB245" s="15" t="s">
        <v>815</v>
      </c>
      <c r="AC245" s="27"/>
      <c r="AH245" s="15">
        <v>0</v>
      </c>
      <c r="AI245" s="15" t="s">
        <v>815</v>
      </c>
      <c r="AJ245" s="27"/>
      <c r="AO245" s="15">
        <v>0</v>
      </c>
      <c r="AP245" s="15" t="s">
        <v>815</v>
      </c>
      <c r="AQ245" s="27"/>
      <c r="AV245" s="15">
        <v>0</v>
      </c>
      <c r="AW245" s="15" t="s">
        <v>815</v>
      </c>
    </row>
    <row r="246" spans="1:49" x14ac:dyDescent="0.25">
      <c r="A246" s="15" t="s">
        <v>189</v>
      </c>
      <c r="B246" s="15" t="s">
        <v>13</v>
      </c>
      <c r="C246" s="15">
        <v>77.88</v>
      </c>
      <c r="D246" s="15">
        <v>260</v>
      </c>
      <c r="E246" s="15">
        <v>4.8899999999999997</v>
      </c>
      <c r="F246" s="15">
        <v>-0.42935603009126672</v>
      </c>
      <c r="I246" s="15">
        <v>33.5</v>
      </c>
      <c r="J246" s="15">
        <v>0.18723875490853459</v>
      </c>
      <c r="K246" s="15">
        <v>120</v>
      </c>
      <c r="L246" s="15">
        <v>0.6231819790035481</v>
      </c>
      <c r="M246" s="15">
        <v>4.4400000000000004</v>
      </c>
      <c r="N246" s="15">
        <v>-0.28892470581749369</v>
      </c>
      <c r="O246" s="15">
        <v>7.42</v>
      </c>
      <c r="P246" s="15">
        <v>-0.42673674757351465</v>
      </c>
      <c r="Q246" s="15">
        <v>-0.33459674957019236</v>
      </c>
      <c r="R246" s="15">
        <v>-6.6919349914038473E-2</v>
      </c>
      <c r="S246" s="15">
        <v>3</v>
      </c>
      <c r="T246" s="15">
        <v>99</v>
      </c>
      <c r="U246" s="15">
        <v>95</v>
      </c>
      <c r="V246" s="27"/>
      <c r="W246" s="15">
        <v>15</v>
      </c>
      <c r="X246" s="15">
        <v>370</v>
      </c>
      <c r="Y246" s="15">
        <v>0</v>
      </c>
      <c r="Z246" s="15">
        <v>120</v>
      </c>
      <c r="AA246" s="15">
        <v>490</v>
      </c>
      <c r="AB246" s="15">
        <v>32.666666666666664</v>
      </c>
      <c r="AC246" s="27"/>
      <c r="AD246" s="15">
        <v>10</v>
      </c>
      <c r="AE246" s="15">
        <v>519</v>
      </c>
      <c r="AF246" s="15">
        <v>0</v>
      </c>
      <c r="AG246" s="15">
        <v>45</v>
      </c>
      <c r="AH246" s="15">
        <v>564</v>
      </c>
      <c r="AI246" s="15">
        <v>56.4</v>
      </c>
      <c r="AJ246" s="27"/>
      <c r="AK246" s="15">
        <v>7</v>
      </c>
      <c r="AL246" s="15">
        <v>245</v>
      </c>
      <c r="AM246" s="15">
        <v>0</v>
      </c>
      <c r="AN246" s="15">
        <v>55</v>
      </c>
      <c r="AO246" s="15">
        <v>300</v>
      </c>
      <c r="AP246" s="15">
        <v>42.857142857142854</v>
      </c>
      <c r="AQ246" s="27"/>
      <c r="AV246" s="15">
        <v>0</v>
      </c>
      <c r="AW246" s="15" t="s">
        <v>815</v>
      </c>
    </row>
    <row r="247" spans="1:49" x14ac:dyDescent="0.25">
      <c r="A247" s="15" t="s">
        <v>140</v>
      </c>
      <c r="B247" s="15" t="s">
        <v>13</v>
      </c>
      <c r="C247" s="15">
        <v>76.38</v>
      </c>
      <c r="D247" s="15">
        <v>250</v>
      </c>
      <c r="E247" s="15">
        <v>4.5999999999999996</v>
      </c>
      <c r="F247" s="15">
        <v>0.58131450480243763</v>
      </c>
      <c r="G247" s="15">
        <v>24</v>
      </c>
      <c r="H247" s="15">
        <v>0.54668773119419101</v>
      </c>
      <c r="I247" s="15">
        <v>32</v>
      </c>
      <c r="J247" s="15">
        <v>-0.1496915411088145</v>
      </c>
      <c r="K247" s="15">
        <v>120</v>
      </c>
      <c r="L247" s="15">
        <v>0.6231819790035481</v>
      </c>
      <c r="Q247" s="15">
        <v>1.6014926738913622</v>
      </c>
      <c r="R247" s="15">
        <v>0.40037316847284055</v>
      </c>
      <c r="S247" s="15">
        <v>1</v>
      </c>
      <c r="T247" s="15">
        <v>10</v>
      </c>
      <c r="U247" s="15">
        <v>10</v>
      </c>
      <c r="V247" s="27"/>
      <c r="W247" s="15">
        <v>13</v>
      </c>
      <c r="X247" s="15">
        <v>445</v>
      </c>
      <c r="Y247" s="15">
        <v>0</v>
      </c>
      <c r="Z247" s="15">
        <v>104</v>
      </c>
      <c r="AA247" s="15">
        <v>549</v>
      </c>
      <c r="AB247" s="15">
        <v>42.230769230769234</v>
      </c>
      <c r="AC247" s="27"/>
      <c r="AD247" s="15">
        <v>14</v>
      </c>
      <c r="AE247" s="15">
        <v>613</v>
      </c>
      <c r="AF247" s="15">
        <v>0</v>
      </c>
      <c r="AG247" s="15">
        <v>9</v>
      </c>
      <c r="AH247" s="15">
        <v>622</v>
      </c>
      <c r="AI247" s="15">
        <v>44.428571428571431</v>
      </c>
      <c r="AJ247" s="27"/>
      <c r="AK247" s="15">
        <v>13</v>
      </c>
      <c r="AL247" s="15">
        <v>708</v>
      </c>
      <c r="AM247" s="15">
        <v>0</v>
      </c>
      <c r="AN247" s="15">
        <v>0</v>
      </c>
      <c r="AO247" s="15">
        <v>708</v>
      </c>
      <c r="AP247" s="15">
        <v>54.46153846153846</v>
      </c>
      <c r="AQ247" s="27"/>
      <c r="AR247" s="15">
        <v>16</v>
      </c>
      <c r="AS247" s="15">
        <v>549</v>
      </c>
      <c r="AT247" s="15">
        <v>0</v>
      </c>
      <c r="AU247" s="15">
        <v>0</v>
      </c>
      <c r="AV247" s="15">
        <v>549</v>
      </c>
      <c r="AW247" s="15">
        <v>34.3125</v>
      </c>
    </row>
    <row r="248" spans="1:49" x14ac:dyDescent="0.25">
      <c r="A248" s="15" t="s">
        <v>11</v>
      </c>
      <c r="B248" s="15" t="s">
        <v>13</v>
      </c>
      <c r="C248" s="15">
        <v>77.38</v>
      </c>
      <c r="D248" s="15">
        <v>265</v>
      </c>
      <c r="E248" s="15">
        <v>4.74</v>
      </c>
      <c r="F248" s="15">
        <v>9.3404591405474982E-2</v>
      </c>
      <c r="G248" s="15">
        <v>28</v>
      </c>
      <c r="H248" s="15">
        <v>1.1341372669072474</v>
      </c>
      <c r="I248" s="15">
        <v>33</v>
      </c>
      <c r="J248" s="15">
        <v>7.4928656236084898E-2</v>
      </c>
      <c r="K248" s="15">
        <v>116</v>
      </c>
      <c r="L248" s="15">
        <v>0.17664664195502094</v>
      </c>
      <c r="M248" s="15">
        <v>4.3</v>
      </c>
      <c r="N248" s="15">
        <v>0.27807646905341749</v>
      </c>
      <c r="O248" s="15">
        <v>7.42</v>
      </c>
      <c r="P248" s="15">
        <v>-0.42673674757351465</v>
      </c>
      <c r="Q248" s="15">
        <v>1.3304568779837311</v>
      </c>
      <c r="R248" s="15">
        <v>0.22174281299728851</v>
      </c>
      <c r="S248" s="15">
        <v>2</v>
      </c>
      <c r="T248" s="15">
        <v>49</v>
      </c>
      <c r="U248" s="15">
        <v>48</v>
      </c>
      <c r="V248" s="27"/>
      <c r="W248" s="15">
        <v>14</v>
      </c>
      <c r="X248" s="15">
        <v>372</v>
      </c>
      <c r="Y248" s="15">
        <v>0</v>
      </c>
      <c r="Z248" s="15">
        <v>45</v>
      </c>
      <c r="AA248" s="15">
        <v>417</v>
      </c>
      <c r="AB248" s="15">
        <v>29.785714285714285</v>
      </c>
      <c r="AC248" s="27"/>
      <c r="AH248" s="15">
        <v>0</v>
      </c>
      <c r="AI248" s="15" t="s">
        <v>815</v>
      </c>
      <c r="AJ248" s="27"/>
      <c r="AK248" s="15">
        <v>3</v>
      </c>
      <c r="AL248" s="15">
        <v>34</v>
      </c>
      <c r="AM248" s="15">
        <v>0</v>
      </c>
      <c r="AN248" s="15">
        <v>0</v>
      </c>
      <c r="AO248" s="15">
        <v>34</v>
      </c>
      <c r="AP248" s="15">
        <v>11.333333333333334</v>
      </c>
      <c r="AQ248" s="27"/>
      <c r="AV248" s="15">
        <v>0</v>
      </c>
      <c r="AW248" s="15" t="s">
        <v>815</v>
      </c>
    </row>
    <row r="249" spans="1:49" x14ac:dyDescent="0.25">
      <c r="A249" s="15" t="s">
        <v>319</v>
      </c>
      <c r="B249" s="15" t="s">
        <v>13</v>
      </c>
      <c r="C249" s="15">
        <v>76</v>
      </c>
      <c r="D249" s="15">
        <v>249</v>
      </c>
      <c r="E249" s="15">
        <v>4.79</v>
      </c>
      <c r="F249" s="15">
        <v>-8.0848949093438927E-2</v>
      </c>
      <c r="G249" s="15">
        <v>24</v>
      </c>
      <c r="H249" s="15">
        <v>0.54668773119419101</v>
      </c>
      <c r="I249" s="15">
        <v>33</v>
      </c>
      <c r="J249" s="15">
        <v>7.4928656236084898E-2</v>
      </c>
      <c r="K249" s="15">
        <v>113</v>
      </c>
      <c r="L249" s="15">
        <v>-0.15825486083137441</v>
      </c>
      <c r="M249" s="15">
        <v>4.2699999999999996</v>
      </c>
      <c r="N249" s="15">
        <v>0.39957672081147039</v>
      </c>
      <c r="O249" s="15">
        <v>7.18</v>
      </c>
      <c r="P249" s="15">
        <v>0.16659660082723135</v>
      </c>
      <c r="Q249" s="15">
        <v>0.94868589914416435</v>
      </c>
      <c r="R249" s="15">
        <v>0.15811431652402738</v>
      </c>
      <c r="V249" s="27"/>
      <c r="AA249" s="15">
        <v>0</v>
      </c>
      <c r="AB249" s="15" t="s">
        <v>815</v>
      </c>
      <c r="AC249" s="27"/>
      <c r="AH249" s="15">
        <v>0</v>
      </c>
      <c r="AI249" s="15" t="s">
        <v>815</v>
      </c>
      <c r="AJ249" s="27"/>
      <c r="AO249" s="15">
        <v>0</v>
      </c>
      <c r="AP249" s="15" t="s">
        <v>815</v>
      </c>
      <c r="AQ249" s="27"/>
      <c r="AV249" s="15">
        <v>0</v>
      </c>
      <c r="AW249" s="15" t="s">
        <v>815</v>
      </c>
    </row>
    <row r="250" spans="1:49" x14ac:dyDescent="0.25">
      <c r="A250" s="15" t="s">
        <v>136</v>
      </c>
      <c r="B250" s="15" t="s">
        <v>13</v>
      </c>
      <c r="C250" s="15">
        <v>74.63</v>
      </c>
      <c r="D250" s="15">
        <v>268</v>
      </c>
      <c r="E250" s="15">
        <v>4.79</v>
      </c>
      <c r="F250" s="15">
        <v>-8.0848949093438927E-2</v>
      </c>
      <c r="G250" s="15">
        <v>35</v>
      </c>
      <c r="H250" s="15">
        <v>2.162173954405096</v>
      </c>
      <c r="Q250" s="15">
        <v>2.081325005311657</v>
      </c>
      <c r="R250" s="15">
        <v>1.0406625026558285</v>
      </c>
      <c r="V250" s="27"/>
      <c r="AA250" s="15">
        <v>0</v>
      </c>
      <c r="AB250" s="15" t="s">
        <v>815</v>
      </c>
      <c r="AC250" s="27"/>
      <c r="AH250" s="15">
        <v>0</v>
      </c>
      <c r="AI250" s="15" t="s">
        <v>815</v>
      </c>
      <c r="AJ250" s="27"/>
      <c r="AO250" s="15">
        <v>0</v>
      </c>
      <c r="AP250" s="15" t="s">
        <v>815</v>
      </c>
      <c r="AQ250" s="27"/>
      <c r="AV250" s="15">
        <v>0</v>
      </c>
      <c r="AW250" s="15" t="s">
        <v>815</v>
      </c>
    </row>
    <row r="251" spans="1:49" x14ac:dyDescent="0.25">
      <c r="A251" s="15" t="s">
        <v>321</v>
      </c>
      <c r="B251" s="15" t="s">
        <v>13</v>
      </c>
      <c r="C251" s="15">
        <v>77.88</v>
      </c>
      <c r="D251" s="15">
        <v>256</v>
      </c>
      <c r="E251" s="15">
        <v>4.93</v>
      </c>
      <c r="F251" s="15">
        <v>-0.56875886249039842</v>
      </c>
      <c r="G251" s="15">
        <v>18</v>
      </c>
      <c r="H251" s="15">
        <v>-0.33448657237539359</v>
      </c>
      <c r="I251" s="15">
        <v>32.5</v>
      </c>
      <c r="J251" s="15">
        <v>-3.7381442436364792E-2</v>
      </c>
      <c r="K251" s="15">
        <v>111</v>
      </c>
      <c r="L251" s="15">
        <v>-0.38152252935563802</v>
      </c>
      <c r="M251" s="15">
        <v>4.47</v>
      </c>
      <c r="N251" s="15">
        <v>-0.41042495757554298</v>
      </c>
      <c r="O251" s="15">
        <v>7.14</v>
      </c>
      <c r="P251" s="15">
        <v>0.26548549222735568</v>
      </c>
      <c r="Q251" s="15">
        <v>-1.467088872005982</v>
      </c>
      <c r="R251" s="15">
        <v>-0.24451481200099701</v>
      </c>
      <c r="V251" s="27"/>
      <c r="AA251" s="15">
        <v>0</v>
      </c>
      <c r="AB251" s="15" t="s">
        <v>815</v>
      </c>
      <c r="AC251" s="27"/>
      <c r="AH251" s="15">
        <v>0</v>
      </c>
      <c r="AI251" s="15" t="s">
        <v>815</v>
      </c>
      <c r="AJ251" s="27"/>
      <c r="AO251" s="15">
        <v>0</v>
      </c>
      <c r="AP251" s="15" t="s">
        <v>815</v>
      </c>
      <c r="AQ251" s="27"/>
      <c r="AV251" s="15">
        <v>0</v>
      </c>
      <c r="AW251" s="15" t="s">
        <v>815</v>
      </c>
    </row>
    <row r="252" spans="1:49" x14ac:dyDescent="0.25">
      <c r="A252" s="15" t="s">
        <v>238</v>
      </c>
      <c r="B252" s="15" t="s">
        <v>13</v>
      </c>
      <c r="C252" s="15">
        <v>77.75</v>
      </c>
      <c r="D252" s="15">
        <v>259</v>
      </c>
      <c r="E252" s="15">
        <v>4.8499999999999996</v>
      </c>
      <c r="F252" s="15">
        <v>-0.28995319769213501</v>
      </c>
      <c r="G252" s="15">
        <v>24</v>
      </c>
      <c r="H252" s="15">
        <v>0.54668773119419101</v>
      </c>
      <c r="I252" s="15">
        <v>35</v>
      </c>
      <c r="J252" s="15">
        <v>0.52416905092588373</v>
      </c>
      <c r="K252" s="15">
        <v>114</v>
      </c>
      <c r="L252" s="15">
        <v>-4.6621026569242628E-2</v>
      </c>
      <c r="M252" s="15">
        <v>4.5999999999999996</v>
      </c>
      <c r="N252" s="15">
        <v>-0.93692604852710082</v>
      </c>
      <c r="O252" s="15">
        <v>7.38</v>
      </c>
      <c r="P252" s="15">
        <v>-0.3278478561733903</v>
      </c>
      <c r="Q252" s="15">
        <v>-0.530491346841794</v>
      </c>
      <c r="R252" s="15">
        <v>-8.8415224473632328E-2</v>
      </c>
      <c r="V252" s="27"/>
      <c r="W252" s="15">
        <v>1</v>
      </c>
      <c r="X252" s="15">
        <v>24</v>
      </c>
      <c r="Y252" s="15">
        <v>0</v>
      </c>
      <c r="Z252" s="15">
        <v>0</v>
      </c>
      <c r="AA252" s="15">
        <v>24</v>
      </c>
      <c r="AB252" s="15">
        <v>24</v>
      </c>
      <c r="AC252" s="27"/>
      <c r="AD252" s="15">
        <v>1</v>
      </c>
      <c r="AE252" s="15">
        <v>10</v>
      </c>
      <c r="AF252" s="15">
        <v>0</v>
      </c>
      <c r="AG252" s="15">
        <v>6</v>
      </c>
      <c r="AH252" s="15">
        <v>16</v>
      </c>
      <c r="AI252" s="15">
        <v>16</v>
      </c>
      <c r="AJ252" s="27"/>
      <c r="AO252" s="15">
        <v>0</v>
      </c>
      <c r="AP252" s="15" t="s">
        <v>815</v>
      </c>
      <c r="AQ252" s="27"/>
      <c r="AV252" s="15">
        <v>0</v>
      </c>
      <c r="AW252" s="15" t="s">
        <v>815</v>
      </c>
    </row>
    <row r="253" spans="1:49" x14ac:dyDescent="0.25">
      <c r="A253" s="15" t="s">
        <v>229</v>
      </c>
      <c r="B253" s="15" t="s">
        <v>13</v>
      </c>
      <c r="C253" s="15">
        <v>76.75</v>
      </c>
      <c r="D253" s="15">
        <v>269</v>
      </c>
      <c r="E253" s="15">
        <v>4.8899999999999997</v>
      </c>
      <c r="F253" s="15">
        <v>-0.42935603009126672</v>
      </c>
      <c r="G253" s="15">
        <v>15</v>
      </c>
      <c r="H253" s="15">
        <v>-0.77507372416018583</v>
      </c>
      <c r="Q253" s="15">
        <v>-1.2044297542514526</v>
      </c>
      <c r="R253" s="15">
        <v>-0.6022148771257263</v>
      </c>
      <c r="V253" s="27"/>
      <c r="W253" s="15">
        <v>13</v>
      </c>
      <c r="X253" s="15">
        <v>146</v>
      </c>
      <c r="Y253" s="15">
        <v>0</v>
      </c>
      <c r="Z253" s="15">
        <v>46</v>
      </c>
      <c r="AA253" s="15">
        <v>192</v>
      </c>
      <c r="AB253" s="15">
        <v>14.76923076923077</v>
      </c>
      <c r="AC253" s="27"/>
      <c r="AD253" s="15">
        <v>11</v>
      </c>
      <c r="AE253" s="15">
        <v>95</v>
      </c>
      <c r="AF253" s="15">
        <v>0</v>
      </c>
      <c r="AG253" s="15">
        <v>162</v>
      </c>
      <c r="AH253" s="15">
        <v>257</v>
      </c>
      <c r="AI253" s="15">
        <v>23.363636363636363</v>
      </c>
      <c r="AJ253" s="27"/>
      <c r="AO253" s="15">
        <v>0</v>
      </c>
      <c r="AP253" s="15" t="s">
        <v>815</v>
      </c>
      <c r="AQ253" s="27"/>
      <c r="AV253" s="15">
        <v>0</v>
      </c>
      <c r="AW253" s="15" t="s">
        <v>815</v>
      </c>
    </row>
    <row r="254" spans="1:49" x14ac:dyDescent="0.25">
      <c r="A254" s="15" t="s">
        <v>362</v>
      </c>
      <c r="B254" s="15" t="s">
        <v>13</v>
      </c>
      <c r="C254" s="15">
        <v>76</v>
      </c>
      <c r="D254" s="15">
        <v>257</v>
      </c>
      <c r="E254" s="15">
        <v>4.87</v>
      </c>
      <c r="F254" s="15">
        <v>-0.35965461389170239</v>
      </c>
      <c r="G254" s="15">
        <v>16</v>
      </c>
      <c r="H254" s="15">
        <v>-0.62821134023192171</v>
      </c>
      <c r="I254" s="15">
        <v>31.5</v>
      </c>
      <c r="J254" s="15">
        <v>-0.26200163978126417</v>
      </c>
      <c r="K254" s="15">
        <v>115</v>
      </c>
      <c r="L254" s="15">
        <v>6.5012807692889168E-2</v>
      </c>
      <c r="M254" s="15">
        <v>4.47</v>
      </c>
      <c r="N254" s="15">
        <v>-0.41042495757554298</v>
      </c>
      <c r="O254" s="15">
        <v>7.23</v>
      </c>
      <c r="P254" s="15">
        <v>4.2985486577074281E-2</v>
      </c>
      <c r="Q254" s="15">
        <v>-1.5522942572104679</v>
      </c>
      <c r="R254" s="15">
        <v>-0.258715709535078</v>
      </c>
      <c r="S254" s="15">
        <v>3</v>
      </c>
      <c r="T254" s="15">
        <v>98</v>
      </c>
      <c r="U254" s="15">
        <v>94</v>
      </c>
      <c r="V254" s="27"/>
      <c r="W254" s="15">
        <v>16</v>
      </c>
      <c r="X254" s="15">
        <v>480</v>
      </c>
      <c r="Y254" s="15">
        <v>0</v>
      </c>
      <c r="Z254" s="15">
        <v>5</v>
      </c>
      <c r="AA254" s="15">
        <v>485</v>
      </c>
      <c r="AB254" s="15">
        <v>30.3125</v>
      </c>
      <c r="AC254" s="27"/>
      <c r="AD254" s="15">
        <v>16</v>
      </c>
      <c r="AE254" s="15">
        <v>799</v>
      </c>
      <c r="AF254" s="15">
        <v>0</v>
      </c>
      <c r="AG254" s="15">
        <v>53</v>
      </c>
      <c r="AH254" s="15">
        <v>852</v>
      </c>
      <c r="AI254" s="15">
        <v>53.25</v>
      </c>
      <c r="AJ254" s="27"/>
      <c r="AK254" s="15">
        <v>16</v>
      </c>
      <c r="AL254" s="15">
        <v>604</v>
      </c>
      <c r="AM254" s="15">
        <v>0</v>
      </c>
      <c r="AN254" s="15">
        <v>102</v>
      </c>
      <c r="AO254" s="15">
        <v>706</v>
      </c>
      <c r="AP254" s="15">
        <v>44.125</v>
      </c>
      <c r="AQ254" s="27"/>
      <c r="AR254" s="15">
        <v>15</v>
      </c>
      <c r="AS254" s="15">
        <v>305</v>
      </c>
      <c r="AT254" s="15">
        <v>0</v>
      </c>
      <c r="AU254" s="15">
        <v>108</v>
      </c>
      <c r="AV254" s="15">
        <v>413</v>
      </c>
      <c r="AW254" s="15">
        <v>27.533333333333335</v>
      </c>
    </row>
    <row r="255" spans="1:49" x14ac:dyDescent="0.25">
      <c r="A255" s="15" t="s">
        <v>324</v>
      </c>
      <c r="B255" s="15" t="s">
        <v>13</v>
      </c>
      <c r="C255" s="15">
        <v>78.5</v>
      </c>
      <c r="D255" s="15">
        <v>270</v>
      </c>
      <c r="E255" s="15">
        <v>4.84</v>
      </c>
      <c r="F255" s="15">
        <v>-0.25510248959235282</v>
      </c>
      <c r="G255" s="15">
        <v>27</v>
      </c>
      <c r="H255" s="15">
        <v>0.98727488297898336</v>
      </c>
      <c r="I255" s="15">
        <v>32</v>
      </c>
      <c r="J255" s="15">
        <v>-0.1496915411088145</v>
      </c>
      <c r="K255" s="15">
        <v>113</v>
      </c>
      <c r="L255" s="15">
        <v>-0.15825486083137441</v>
      </c>
      <c r="M255" s="15">
        <v>4.55</v>
      </c>
      <c r="N255" s="15">
        <v>-0.73442562893034835</v>
      </c>
      <c r="O255" s="15">
        <v>7.57</v>
      </c>
      <c r="P255" s="15">
        <v>-0.79757009032398141</v>
      </c>
      <c r="Q255" s="15">
        <v>-1.1077697278078882</v>
      </c>
      <c r="R255" s="15">
        <v>-0.18462828796798136</v>
      </c>
      <c r="S255" s="15">
        <v>2</v>
      </c>
      <c r="T255" s="15">
        <v>52</v>
      </c>
      <c r="U255" s="15">
        <v>51</v>
      </c>
      <c r="V255" s="27"/>
      <c r="W255" s="15">
        <v>7</v>
      </c>
      <c r="X255" s="15">
        <v>89</v>
      </c>
      <c r="Y255" s="15">
        <v>0</v>
      </c>
      <c r="Z255" s="15">
        <v>66</v>
      </c>
      <c r="AA255" s="15">
        <v>155</v>
      </c>
      <c r="AB255" s="15">
        <v>22.142857142857142</v>
      </c>
      <c r="AC255" s="27"/>
      <c r="AD255" s="15">
        <v>16</v>
      </c>
      <c r="AE255" s="15">
        <v>179</v>
      </c>
      <c r="AF255" s="15">
        <v>0</v>
      </c>
      <c r="AG255" s="15">
        <v>190</v>
      </c>
      <c r="AH255" s="15">
        <v>369</v>
      </c>
      <c r="AI255" s="15">
        <v>23.0625</v>
      </c>
      <c r="AJ255" s="27"/>
      <c r="AK255" s="15">
        <v>3</v>
      </c>
      <c r="AL255" s="15">
        <v>62</v>
      </c>
      <c r="AM255" s="15">
        <v>0</v>
      </c>
      <c r="AN255" s="15">
        <v>68</v>
      </c>
      <c r="AO255" s="15">
        <v>130</v>
      </c>
      <c r="AP255" s="15">
        <v>43.333333333333336</v>
      </c>
      <c r="AQ255" s="27"/>
      <c r="AR255" s="15">
        <v>15</v>
      </c>
      <c r="AS255" s="15">
        <v>414</v>
      </c>
      <c r="AT255" s="15">
        <v>0</v>
      </c>
      <c r="AU255" s="15">
        <v>96</v>
      </c>
      <c r="AV255" s="15">
        <v>510</v>
      </c>
      <c r="AW255" s="15">
        <v>34</v>
      </c>
    </row>
    <row r="256" spans="1:49" x14ac:dyDescent="0.25">
      <c r="A256" s="15" t="s">
        <v>193</v>
      </c>
      <c r="B256" s="15" t="s">
        <v>13</v>
      </c>
      <c r="C256" s="15">
        <v>76.25</v>
      </c>
      <c r="D256" s="15">
        <v>257</v>
      </c>
      <c r="E256" s="15">
        <v>4.76</v>
      </c>
      <c r="F256" s="15">
        <v>2.3703175205910653E-2</v>
      </c>
      <c r="I256" s="15">
        <v>26.1</v>
      </c>
      <c r="J256" s="15">
        <v>-1.4749507054437205</v>
      </c>
      <c r="K256" s="15">
        <v>112</v>
      </c>
      <c r="L256" s="15">
        <v>-0.26988869509350621</v>
      </c>
      <c r="Q256" s="15">
        <v>-1.721136225331316</v>
      </c>
      <c r="R256" s="15">
        <v>-0.57371207511043865</v>
      </c>
      <c r="V256" s="27"/>
      <c r="AA256" s="15">
        <v>0</v>
      </c>
      <c r="AB256" s="15" t="s">
        <v>815</v>
      </c>
      <c r="AC256" s="27"/>
      <c r="AH256" s="15">
        <v>0</v>
      </c>
      <c r="AI256" s="15" t="s">
        <v>815</v>
      </c>
      <c r="AJ256" s="27"/>
      <c r="AK256" s="15">
        <v>13</v>
      </c>
      <c r="AL256" s="15">
        <v>197</v>
      </c>
      <c r="AM256" s="15">
        <v>0</v>
      </c>
      <c r="AN256" s="15">
        <v>67</v>
      </c>
      <c r="AO256" s="15">
        <v>264</v>
      </c>
      <c r="AP256" s="15">
        <v>20.307692307692307</v>
      </c>
      <c r="AQ256" s="27"/>
      <c r="AR256" s="15">
        <v>15</v>
      </c>
      <c r="AS256" s="15">
        <v>169</v>
      </c>
      <c r="AT256" s="15">
        <v>0</v>
      </c>
      <c r="AU256" s="15">
        <v>42</v>
      </c>
      <c r="AV256" s="15">
        <v>211</v>
      </c>
      <c r="AW256" s="15">
        <v>14.066666666666666</v>
      </c>
    </row>
    <row r="257" spans="1:49" x14ac:dyDescent="0.25">
      <c r="A257" s="15" t="s">
        <v>435</v>
      </c>
      <c r="B257" s="15" t="s">
        <v>2</v>
      </c>
      <c r="C257" s="15">
        <v>69</v>
      </c>
      <c r="D257" s="15">
        <v>202</v>
      </c>
      <c r="E257" s="15">
        <v>4.43</v>
      </c>
      <c r="F257" s="15">
        <v>1.1737765424987467</v>
      </c>
      <c r="G257" s="15">
        <v>10</v>
      </c>
      <c r="H257" s="15">
        <v>-1.5093856438015063</v>
      </c>
      <c r="I257" s="15">
        <v>37.5</v>
      </c>
      <c r="J257" s="15">
        <v>1.0857195442881322</v>
      </c>
      <c r="K257" s="15">
        <v>123</v>
      </c>
      <c r="L257" s="15">
        <v>0.95808348178994351</v>
      </c>
      <c r="M257" s="15">
        <v>4.21</v>
      </c>
      <c r="N257" s="15">
        <v>0.64257722432757258</v>
      </c>
      <c r="O257" s="15">
        <v>7</v>
      </c>
      <c r="P257" s="15">
        <v>0.61159661212778971</v>
      </c>
      <c r="Q257" s="15">
        <v>2.9623677612306785</v>
      </c>
      <c r="R257" s="15">
        <v>0.49372796020511306</v>
      </c>
      <c r="V257" s="27"/>
      <c r="W257" s="15">
        <v>12</v>
      </c>
      <c r="X257" s="15">
        <v>216</v>
      </c>
      <c r="Y257" s="15">
        <v>0</v>
      </c>
      <c r="Z257" s="15">
        <v>98</v>
      </c>
      <c r="AA257" s="15">
        <v>314</v>
      </c>
      <c r="AB257" s="15">
        <v>26.166666666666668</v>
      </c>
      <c r="AC257" s="27"/>
      <c r="AD257" s="15">
        <v>14</v>
      </c>
      <c r="AE257" s="15">
        <v>655</v>
      </c>
      <c r="AF257" s="15">
        <v>0</v>
      </c>
      <c r="AG257" s="15">
        <v>28</v>
      </c>
      <c r="AH257" s="15">
        <v>683</v>
      </c>
      <c r="AI257" s="15">
        <v>48.785714285714285</v>
      </c>
      <c r="AJ257" s="27"/>
      <c r="AK257" s="15">
        <v>16</v>
      </c>
      <c r="AL257" s="15">
        <v>467</v>
      </c>
      <c r="AM257" s="15">
        <v>0</v>
      </c>
      <c r="AN257" s="15">
        <v>153</v>
      </c>
      <c r="AO257" s="15">
        <v>620</v>
      </c>
      <c r="AP257" s="15">
        <v>38.75</v>
      </c>
      <c r="AQ257" s="27"/>
      <c r="AR257" s="15">
        <v>13</v>
      </c>
      <c r="AS257" s="15">
        <v>536</v>
      </c>
      <c r="AT257" s="15">
        <v>0</v>
      </c>
      <c r="AU257" s="15">
        <v>56</v>
      </c>
      <c r="AV257" s="15">
        <v>592</v>
      </c>
      <c r="AW257" s="15">
        <v>45.53846153846154</v>
      </c>
    </row>
    <row r="258" spans="1:49" x14ac:dyDescent="0.25">
      <c r="A258" s="15" t="s">
        <v>221</v>
      </c>
      <c r="B258" s="15" t="s">
        <v>2</v>
      </c>
      <c r="C258" s="15">
        <v>73.25</v>
      </c>
      <c r="D258" s="15">
        <v>198</v>
      </c>
      <c r="E258" s="15">
        <v>4.55</v>
      </c>
      <c r="F258" s="15">
        <v>0.75556804530135147</v>
      </c>
      <c r="G258" s="15">
        <v>14</v>
      </c>
      <c r="H258" s="15">
        <v>-0.92193610808844995</v>
      </c>
      <c r="I258" s="15">
        <v>31</v>
      </c>
      <c r="J258" s="15">
        <v>-0.3743117384537139</v>
      </c>
      <c r="K258" s="15">
        <v>120</v>
      </c>
      <c r="L258" s="15">
        <v>0.6231819790035481</v>
      </c>
      <c r="M258" s="15">
        <v>4.5</v>
      </c>
      <c r="N258" s="15">
        <v>-0.53192520933359588</v>
      </c>
      <c r="O258" s="15">
        <v>7.23</v>
      </c>
      <c r="P258" s="15">
        <v>4.2985486577074281E-2</v>
      </c>
      <c r="Q258" s="15">
        <v>-0.40643754499378587</v>
      </c>
      <c r="R258" s="15">
        <v>-6.773959083229765E-2</v>
      </c>
      <c r="V258" s="27"/>
      <c r="W258" s="15">
        <v>16</v>
      </c>
      <c r="X258" s="15">
        <v>788</v>
      </c>
      <c r="Y258" s="15">
        <v>0</v>
      </c>
      <c r="Z258" s="15">
        <v>2</v>
      </c>
      <c r="AA258" s="15">
        <v>790</v>
      </c>
      <c r="AB258" s="15">
        <v>49.375</v>
      </c>
      <c r="AC258" s="27"/>
      <c r="AD258" s="15">
        <v>15</v>
      </c>
      <c r="AE258" s="15">
        <v>865</v>
      </c>
      <c r="AF258" s="15">
        <v>0</v>
      </c>
      <c r="AG258" s="15">
        <v>4</v>
      </c>
      <c r="AH258" s="15">
        <v>869</v>
      </c>
      <c r="AI258" s="15">
        <v>57.93333333333333</v>
      </c>
      <c r="AJ258" s="27"/>
      <c r="AK258" s="15">
        <v>11</v>
      </c>
      <c r="AL258" s="15">
        <v>637</v>
      </c>
      <c r="AM258" s="15">
        <v>0</v>
      </c>
      <c r="AN258" s="15">
        <v>1</v>
      </c>
      <c r="AO258" s="15">
        <v>638</v>
      </c>
      <c r="AP258" s="15">
        <v>58</v>
      </c>
      <c r="AQ258" s="27"/>
      <c r="AR258" s="15">
        <v>10</v>
      </c>
      <c r="AS258" s="15">
        <v>537</v>
      </c>
      <c r="AT258" s="15">
        <v>0</v>
      </c>
      <c r="AU258" s="15">
        <v>1</v>
      </c>
      <c r="AV258" s="15">
        <v>538</v>
      </c>
      <c r="AW258" s="15">
        <v>53.8</v>
      </c>
    </row>
    <row r="259" spans="1:49" x14ac:dyDescent="0.25">
      <c r="A259" s="15" t="s">
        <v>359</v>
      </c>
      <c r="B259" s="15" t="s">
        <v>2</v>
      </c>
      <c r="C259" s="15">
        <v>74.63</v>
      </c>
      <c r="D259" s="15">
        <v>220</v>
      </c>
      <c r="E259" s="15">
        <v>4.5999999999999996</v>
      </c>
      <c r="F259" s="15">
        <v>0.58131450480243763</v>
      </c>
      <c r="I259" s="15">
        <v>39</v>
      </c>
      <c r="J259" s="15">
        <v>1.4226498403054813</v>
      </c>
      <c r="K259" s="15">
        <v>126</v>
      </c>
      <c r="L259" s="15">
        <v>1.2929849845763388</v>
      </c>
      <c r="M259" s="15">
        <v>4</v>
      </c>
      <c r="N259" s="15">
        <v>1.4930789866339358</v>
      </c>
      <c r="O259" s="15">
        <v>7</v>
      </c>
      <c r="P259" s="15">
        <v>0.61159661212778971</v>
      </c>
      <c r="Q259" s="15">
        <v>5.4016249284459832</v>
      </c>
      <c r="R259" s="15">
        <v>1.0803249856891965</v>
      </c>
      <c r="S259" s="15">
        <v>2</v>
      </c>
      <c r="T259" s="15">
        <v>61</v>
      </c>
      <c r="U259" s="15">
        <v>60</v>
      </c>
      <c r="V259" s="27"/>
      <c r="W259" s="15">
        <v>10</v>
      </c>
      <c r="X259" s="15">
        <v>516</v>
      </c>
      <c r="Y259" s="15">
        <v>0</v>
      </c>
      <c r="Z259" s="15">
        <v>3</v>
      </c>
      <c r="AA259" s="15">
        <v>519</v>
      </c>
      <c r="AB259" s="15">
        <v>51.9</v>
      </c>
      <c r="AC259" s="27"/>
      <c r="AD259" s="15">
        <v>16</v>
      </c>
      <c r="AE259" s="15">
        <v>983</v>
      </c>
      <c r="AF259" s="15">
        <v>0</v>
      </c>
      <c r="AG259" s="15">
        <v>4</v>
      </c>
      <c r="AH259" s="15">
        <v>987</v>
      </c>
      <c r="AI259" s="15">
        <v>61.6875</v>
      </c>
      <c r="AJ259" s="27"/>
      <c r="AK259" s="15">
        <v>16</v>
      </c>
      <c r="AL259" s="15">
        <v>1048</v>
      </c>
      <c r="AM259" s="15">
        <v>0</v>
      </c>
      <c r="AN259" s="15">
        <v>2</v>
      </c>
      <c r="AO259" s="15">
        <v>1050</v>
      </c>
      <c r="AP259" s="15">
        <v>65.625</v>
      </c>
      <c r="AQ259" s="27"/>
      <c r="AR259" s="15">
        <v>1</v>
      </c>
      <c r="AS259" s="15">
        <v>3</v>
      </c>
      <c r="AT259" s="15">
        <v>0</v>
      </c>
      <c r="AU259" s="15">
        <v>0</v>
      </c>
      <c r="AV259" s="15">
        <v>3</v>
      </c>
      <c r="AW259" s="15">
        <v>3</v>
      </c>
    </row>
    <row r="260" spans="1:49" x14ac:dyDescent="0.25">
      <c r="A260" s="15" t="s">
        <v>122</v>
      </c>
      <c r="B260" s="15" t="s">
        <v>2</v>
      </c>
      <c r="C260" s="15">
        <v>76.5</v>
      </c>
      <c r="D260" s="15">
        <v>235</v>
      </c>
      <c r="E260" s="15">
        <v>4.7699999999999996</v>
      </c>
      <c r="F260" s="15">
        <v>-1.1147532893871508E-2</v>
      </c>
      <c r="I260" s="15">
        <v>32.5</v>
      </c>
      <c r="J260" s="15">
        <v>-3.7381442436364792E-2</v>
      </c>
      <c r="Q260" s="15">
        <v>-4.8528975330236299E-2</v>
      </c>
      <c r="R260" s="15">
        <v>-2.4264487665118149E-2</v>
      </c>
      <c r="V260" s="27"/>
      <c r="W260" s="15">
        <v>4</v>
      </c>
      <c r="X260" s="15">
        <v>3</v>
      </c>
      <c r="Y260" s="15">
        <v>0</v>
      </c>
      <c r="Z260" s="15">
        <v>56</v>
      </c>
      <c r="AA260" s="15">
        <v>59</v>
      </c>
      <c r="AB260" s="15">
        <v>14.75</v>
      </c>
      <c r="AC260" s="27"/>
      <c r="AH260" s="15">
        <v>0</v>
      </c>
      <c r="AI260" s="15" t="s">
        <v>815</v>
      </c>
      <c r="AJ260" s="27"/>
      <c r="AO260" s="15">
        <v>0</v>
      </c>
      <c r="AP260" s="15" t="s">
        <v>815</v>
      </c>
      <c r="AQ260" s="27"/>
      <c r="AV260" s="15">
        <v>0</v>
      </c>
      <c r="AW260" s="15" t="s">
        <v>815</v>
      </c>
    </row>
    <row r="261" spans="1:49" x14ac:dyDescent="0.25">
      <c r="A261" s="15" t="s">
        <v>170</v>
      </c>
      <c r="B261" s="15" t="s">
        <v>2</v>
      </c>
      <c r="C261" s="15">
        <v>70.63</v>
      </c>
      <c r="D261" s="15">
        <v>189</v>
      </c>
      <c r="E261" s="15">
        <v>4.5599999999999996</v>
      </c>
      <c r="F261" s="15">
        <v>0.72071733720156939</v>
      </c>
      <c r="G261" s="15">
        <v>7</v>
      </c>
      <c r="H261" s="15">
        <v>-1.9499727955862987</v>
      </c>
      <c r="I261" s="15">
        <v>36</v>
      </c>
      <c r="J261" s="15">
        <v>0.74878924827078308</v>
      </c>
      <c r="K261" s="15">
        <v>123</v>
      </c>
      <c r="L261" s="15">
        <v>0.95808348178994351</v>
      </c>
      <c r="M261" s="15">
        <v>4.33</v>
      </c>
      <c r="N261" s="15">
        <v>0.15657621729536456</v>
      </c>
      <c r="O261" s="15">
        <v>7.07</v>
      </c>
      <c r="P261" s="15">
        <v>0.43854105217757161</v>
      </c>
      <c r="Q261" s="15">
        <v>1.0727345411489335</v>
      </c>
      <c r="R261" s="15">
        <v>0.17878909019148892</v>
      </c>
      <c r="V261" s="27"/>
      <c r="AA261" s="15">
        <v>0</v>
      </c>
      <c r="AB261" s="15" t="s">
        <v>815</v>
      </c>
      <c r="AC261" s="27"/>
      <c r="AH261" s="15">
        <v>0</v>
      </c>
      <c r="AI261" s="15" t="s">
        <v>815</v>
      </c>
      <c r="AJ261" s="27"/>
      <c r="AO261" s="15">
        <v>0</v>
      </c>
      <c r="AP261" s="15" t="s">
        <v>815</v>
      </c>
      <c r="AQ261" s="27"/>
      <c r="AV261" s="15">
        <v>0</v>
      </c>
      <c r="AW261" s="15" t="s">
        <v>815</v>
      </c>
    </row>
    <row r="262" spans="1:49" x14ac:dyDescent="0.25">
      <c r="A262" s="15" t="s">
        <v>169</v>
      </c>
      <c r="B262" s="15" t="s">
        <v>2</v>
      </c>
      <c r="C262" s="15">
        <v>73.25</v>
      </c>
      <c r="D262" s="15">
        <v>217</v>
      </c>
      <c r="E262" s="15">
        <v>4.5199999999999996</v>
      </c>
      <c r="F262" s="15">
        <v>0.86012016960070115</v>
      </c>
      <c r="I262" s="15">
        <v>36</v>
      </c>
      <c r="J262" s="15">
        <v>0.74878924827078308</v>
      </c>
      <c r="K262" s="15">
        <v>125</v>
      </c>
      <c r="L262" s="15">
        <v>1.1813511503142071</v>
      </c>
      <c r="M262" s="15">
        <v>4.18</v>
      </c>
      <c r="N262" s="15">
        <v>0.76407747608562548</v>
      </c>
      <c r="O262" s="15">
        <v>7.06</v>
      </c>
      <c r="P262" s="15">
        <v>0.46326327502760434</v>
      </c>
      <c r="Q262" s="15">
        <v>4.0176013192989215</v>
      </c>
      <c r="R262" s="15">
        <v>0.80352026385978426</v>
      </c>
      <c r="V262" s="27"/>
      <c r="AA262" s="15">
        <v>0</v>
      </c>
      <c r="AB262" s="15" t="s">
        <v>815</v>
      </c>
      <c r="AC262" s="27"/>
      <c r="AD262" s="15">
        <v>16</v>
      </c>
      <c r="AE262" s="15">
        <v>264</v>
      </c>
      <c r="AF262" s="15">
        <v>0</v>
      </c>
      <c r="AG262" s="15">
        <v>259</v>
      </c>
      <c r="AH262" s="15">
        <v>523</v>
      </c>
      <c r="AI262" s="15">
        <v>32.6875</v>
      </c>
      <c r="AJ262" s="27"/>
      <c r="AK262" s="15">
        <v>13</v>
      </c>
      <c r="AL262" s="15">
        <v>241</v>
      </c>
      <c r="AM262" s="15">
        <v>0</v>
      </c>
      <c r="AN262" s="15">
        <v>195</v>
      </c>
      <c r="AO262" s="15">
        <v>436</v>
      </c>
      <c r="AP262" s="15">
        <v>33.53846153846154</v>
      </c>
      <c r="AQ262" s="27"/>
      <c r="AR262" s="15">
        <v>16</v>
      </c>
      <c r="AS262" s="15">
        <v>575</v>
      </c>
      <c r="AT262" s="15">
        <v>0</v>
      </c>
      <c r="AU262" s="15">
        <v>227</v>
      </c>
      <c r="AV262" s="15">
        <v>802</v>
      </c>
      <c r="AW262" s="15">
        <v>50.125</v>
      </c>
    </row>
    <row r="263" spans="1:49" x14ac:dyDescent="0.25">
      <c r="A263" s="15" t="s">
        <v>108</v>
      </c>
      <c r="B263" s="15" t="s">
        <v>2</v>
      </c>
      <c r="C263" s="15">
        <v>69.75</v>
      </c>
      <c r="D263" s="15">
        <v>189</v>
      </c>
      <c r="E263" s="15">
        <v>4.33</v>
      </c>
      <c r="F263" s="15">
        <v>1.5222836234965744</v>
      </c>
      <c r="G263" s="15">
        <v>16</v>
      </c>
      <c r="H263" s="15">
        <v>-0.62821134023192171</v>
      </c>
      <c r="I263" s="15">
        <v>36</v>
      </c>
      <c r="J263" s="15">
        <v>0.74878924827078308</v>
      </c>
      <c r="K263" s="15">
        <v>120</v>
      </c>
      <c r="L263" s="15">
        <v>0.6231819790035481</v>
      </c>
      <c r="M263" s="15">
        <v>3.81</v>
      </c>
      <c r="N263" s="15">
        <v>2.2625805811015973</v>
      </c>
      <c r="O263" s="15">
        <v>6.76</v>
      </c>
      <c r="P263" s="15">
        <v>1.2049299605285357</v>
      </c>
      <c r="Q263" s="15">
        <v>5.7335540521691168</v>
      </c>
      <c r="R263" s="15">
        <v>0.9555923420281861</v>
      </c>
      <c r="S263" s="15">
        <v>1</v>
      </c>
      <c r="T263" s="15">
        <v>20</v>
      </c>
      <c r="U263" s="15">
        <v>20</v>
      </c>
      <c r="V263" s="27"/>
      <c r="W263" s="15">
        <v>10</v>
      </c>
      <c r="X263" s="15">
        <v>533</v>
      </c>
      <c r="Y263" s="15">
        <v>0</v>
      </c>
      <c r="Z263" s="15">
        <v>37</v>
      </c>
      <c r="AA263" s="15">
        <v>570</v>
      </c>
      <c r="AB263" s="15">
        <v>57</v>
      </c>
      <c r="AC263" s="27"/>
      <c r="AD263" s="15">
        <v>16</v>
      </c>
      <c r="AE263" s="15">
        <v>958</v>
      </c>
      <c r="AF263" s="15">
        <v>0</v>
      </c>
      <c r="AG263" s="15">
        <v>4</v>
      </c>
      <c r="AH263" s="15">
        <v>962</v>
      </c>
      <c r="AI263" s="15">
        <v>60.125</v>
      </c>
      <c r="AJ263" s="27"/>
      <c r="AK263" s="15">
        <v>16</v>
      </c>
      <c r="AL263" s="15">
        <v>883</v>
      </c>
      <c r="AM263" s="15">
        <v>0</v>
      </c>
      <c r="AN263" s="15">
        <v>4</v>
      </c>
      <c r="AO263" s="15">
        <v>887</v>
      </c>
      <c r="AP263" s="15">
        <v>55.4375</v>
      </c>
      <c r="AQ263" s="27"/>
      <c r="AR263" s="15">
        <v>16</v>
      </c>
      <c r="AS263" s="15">
        <v>1056</v>
      </c>
      <c r="AT263" s="15">
        <v>0</v>
      </c>
      <c r="AU263" s="15">
        <v>2</v>
      </c>
      <c r="AV263" s="15">
        <v>1058</v>
      </c>
      <c r="AW263" s="15">
        <v>66.125</v>
      </c>
    </row>
    <row r="264" spans="1:49" x14ac:dyDescent="0.25">
      <c r="A264" s="15" t="s">
        <v>104</v>
      </c>
      <c r="B264" s="15" t="s">
        <v>2</v>
      </c>
      <c r="C264" s="15">
        <v>78</v>
      </c>
      <c r="D264" s="15">
        <v>225</v>
      </c>
      <c r="E264" s="15">
        <v>4.5599999999999996</v>
      </c>
      <c r="F264" s="15">
        <v>0.72071733720156939</v>
      </c>
      <c r="G264" s="15">
        <v>21</v>
      </c>
      <c r="H264" s="15">
        <v>0.10610057940939874</v>
      </c>
      <c r="I264" s="15">
        <v>32.5</v>
      </c>
      <c r="J264" s="15">
        <v>-3.7381442436364792E-2</v>
      </c>
      <c r="M264" s="15">
        <v>4.51</v>
      </c>
      <c r="N264" s="15">
        <v>-0.57242529325294567</v>
      </c>
      <c r="O264" s="15">
        <v>7.33</v>
      </c>
      <c r="P264" s="15">
        <v>-0.20423674192323543</v>
      </c>
      <c r="Q264" s="15">
        <v>1.2774438998422288E-2</v>
      </c>
      <c r="R264" s="15">
        <v>2.5548877996844576E-3</v>
      </c>
      <c r="V264" s="27"/>
      <c r="AA264" s="15">
        <v>0</v>
      </c>
      <c r="AB264" s="15" t="s">
        <v>815</v>
      </c>
      <c r="AC264" s="27"/>
      <c r="AD264" s="15">
        <v>16</v>
      </c>
      <c r="AE264" s="15">
        <v>430</v>
      </c>
      <c r="AF264" s="15">
        <v>0</v>
      </c>
      <c r="AG264" s="15">
        <v>143</v>
      </c>
      <c r="AH264" s="15">
        <v>573</v>
      </c>
      <c r="AI264" s="15">
        <v>35.8125</v>
      </c>
      <c r="AJ264" s="27"/>
      <c r="AK264" s="15">
        <v>16</v>
      </c>
      <c r="AL264" s="15">
        <v>366</v>
      </c>
      <c r="AM264" s="15">
        <v>0</v>
      </c>
      <c r="AN264" s="15">
        <v>115</v>
      </c>
      <c r="AO264" s="15">
        <v>481</v>
      </c>
      <c r="AP264" s="15">
        <v>30.0625</v>
      </c>
      <c r="AQ264" s="27"/>
      <c r="AR264" s="15">
        <v>16</v>
      </c>
      <c r="AS264" s="15">
        <v>651</v>
      </c>
      <c r="AT264" s="15">
        <v>0</v>
      </c>
      <c r="AU264" s="15">
        <v>27</v>
      </c>
      <c r="AV264" s="15">
        <v>678</v>
      </c>
      <c r="AW264" s="15">
        <v>42.375</v>
      </c>
    </row>
    <row r="265" spans="1:49" x14ac:dyDescent="0.25">
      <c r="A265" s="15" t="s">
        <v>145</v>
      </c>
      <c r="B265" s="15" t="s">
        <v>2</v>
      </c>
      <c r="C265" s="15">
        <v>69.38</v>
      </c>
      <c r="D265" s="15">
        <v>197</v>
      </c>
      <c r="E265" s="15">
        <v>4.45</v>
      </c>
      <c r="F265" s="15">
        <v>1.1040751262991793</v>
      </c>
      <c r="G265" s="15">
        <v>15</v>
      </c>
      <c r="H265" s="15">
        <v>-0.77507372416018583</v>
      </c>
      <c r="I265" s="15">
        <v>39.5</v>
      </c>
      <c r="J265" s="15">
        <v>1.5349599389779309</v>
      </c>
      <c r="K265" s="15">
        <v>120</v>
      </c>
      <c r="L265" s="15">
        <v>0.6231819790035481</v>
      </c>
      <c r="M265" s="15">
        <v>3.95</v>
      </c>
      <c r="N265" s="15">
        <v>1.6955794062306881</v>
      </c>
      <c r="O265" s="15">
        <v>6.69</v>
      </c>
      <c r="P265" s="15">
        <v>1.3779855204787517</v>
      </c>
      <c r="Q265" s="15">
        <v>5.560708246829912</v>
      </c>
      <c r="R265" s="15">
        <v>0.92678470780498534</v>
      </c>
      <c r="S265" s="15">
        <v>4</v>
      </c>
      <c r="T265" s="15">
        <v>106</v>
      </c>
      <c r="U265" s="15">
        <v>101</v>
      </c>
      <c r="V265" s="27"/>
      <c r="W265" s="15">
        <v>13</v>
      </c>
      <c r="X265" s="15">
        <v>93</v>
      </c>
      <c r="Y265" s="15">
        <v>0</v>
      </c>
      <c r="Z265" s="15">
        <v>96</v>
      </c>
      <c r="AA265" s="15">
        <v>189</v>
      </c>
      <c r="AB265" s="15">
        <v>14.538461538461538</v>
      </c>
      <c r="AC265" s="27"/>
      <c r="AD265" s="15">
        <v>13</v>
      </c>
      <c r="AE265" s="15">
        <v>143</v>
      </c>
      <c r="AF265" s="15">
        <v>0</v>
      </c>
      <c r="AG265" s="15">
        <v>124</v>
      </c>
      <c r="AH265" s="15">
        <v>267</v>
      </c>
      <c r="AI265" s="15">
        <v>20.53846153846154</v>
      </c>
      <c r="AJ265" s="27"/>
      <c r="AO265" s="15">
        <v>0</v>
      </c>
      <c r="AP265" s="15" t="s">
        <v>815</v>
      </c>
      <c r="AQ265" s="27"/>
      <c r="AR265" s="15">
        <v>11</v>
      </c>
      <c r="AS265" s="15">
        <v>590</v>
      </c>
      <c r="AT265" s="15">
        <v>0</v>
      </c>
      <c r="AU265" s="15">
        <v>28</v>
      </c>
      <c r="AV265" s="15">
        <v>618</v>
      </c>
      <c r="AW265" s="15">
        <v>56.18181818181818</v>
      </c>
    </row>
    <row r="266" spans="1:49" x14ac:dyDescent="0.25">
      <c r="A266" s="15" t="s">
        <v>57</v>
      </c>
      <c r="B266" s="15" t="s">
        <v>2</v>
      </c>
      <c r="C266" s="15">
        <v>76</v>
      </c>
      <c r="D266" s="15">
        <v>206</v>
      </c>
      <c r="E266" s="15">
        <v>4.7300000000000004</v>
      </c>
      <c r="F266" s="15">
        <v>0.12825529950525713</v>
      </c>
      <c r="G266" s="15">
        <v>12</v>
      </c>
      <c r="H266" s="15">
        <v>-1.2156608759449781</v>
      </c>
      <c r="Q266" s="15">
        <v>-1.087405576439721</v>
      </c>
      <c r="R266" s="15">
        <v>-0.54370278821986051</v>
      </c>
      <c r="V266" s="27"/>
      <c r="AA266" s="15">
        <v>0</v>
      </c>
      <c r="AB266" s="15" t="s">
        <v>815</v>
      </c>
      <c r="AC266" s="27"/>
      <c r="AH266" s="15">
        <v>0</v>
      </c>
      <c r="AI266" s="15" t="s">
        <v>815</v>
      </c>
      <c r="AJ266" s="27"/>
      <c r="AO266" s="15">
        <v>0</v>
      </c>
      <c r="AP266" s="15" t="s">
        <v>815</v>
      </c>
      <c r="AQ266" s="27"/>
      <c r="AV266" s="15">
        <v>0</v>
      </c>
      <c r="AW266" s="15" t="s">
        <v>815</v>
      </c>
    </row>
    <row r="267" spans="1:49" x14ac:dyDescent="0.25">
      <c r="A267" s="15" t="s">
        <v>216</v>
      </c>
      <c r="B267" s="15" t="s">
        <v>2</v>
      </c>
      <c r="C267" s="15">
        <v>75.88</v>
      </c>
      <c r="D267" s="15">
        <v>223</v>
      </c>
      <c r="E267" s="15">
        <v>4.6500000000000004</v>
      </c>
      <c r="F267" s="15">
        <v>0.40706096430352062</v>
      </c>
      <c r="G267" s="15">
        <v>13</v>
      </c>
      <c r="H267" s="15">
        <v>-1.068798492016714</v>
      </c>
      <c r="I267" s="15">
        <v>27.5</v>
      </c>
      <c r="J267" s="15">
        <v>-1.1604824291608618</v>
      </c>
      <c r="K267" s="15">
        <v>108</v>
      </c>
      <c r="L267" s="15">
        <v>-0.71642403214203332</v>
      </c>
      <c r="M267" s="15">
        <v>4.2</v>
      </c>
      <c r="N267" s="15">
        <v>0.68307730824692237</v>
      </c>
      <c r="O267" s="15">
        <v>6.89</v>
      </c>
      <c r="P267" s="15">
        <v>0.88354106347813222</v>
      </c>
      <c r="Q267" s="15">
        <v>-0.97202561729103398</v>
      </c>
      <c r="R267" s="15">
        <v>-0.16200426954850566</v>
      </c>
      <c r="V267" s="27"/>
      <c r="AA267" s="15">
        <v>0</v>
      </c>
      <c r="AB267" s="15" t="s">
        <v>815</v>
      </c>
      <c r="AC267" s="27"/>
      <c r="AH267" s="15">
        <v>0</v>
      </c>
      <c r="AI267" s="15" t="s">
        <v>815</v>
      </c>
      <c r="AJ267" s="27"/>
      <c r="AO267" s="15">
        <v>0</v>
      </c>
      <c r="AP267" s="15" t="s">
        <v>815</v>
      </c>
      <c r="AQ267" s="27"/>
      <c r="AV267" s="15">
        <v>0</v>
      </c>
      <c r="AW267" s="15" t="s">
        <v>815</v>
      </c>
    </row>
    <row r="268" spans="1:49" x14ac:dyDescent="0.25">
      <c r="A268" s="15" t="s">
        <v>263</v>
      </c>
      <c r="B268" s="15" t="s">
        <v>2</v>
      </c>
      <c r="C268" s="15">
        <v>74.5</v>
      </c>
      <c r="D268" s="15">
        <v>215</v>
      </c>
      <c r="E268" s="15">
        <v>4.5199999999999996</v>
      </c>
      <c r="F268" s="15">
        <v>0.86012016960070115</v>
      </c>
      <c r="G268" s="15">
        <v>23</v>
      </c>
      <c r="H268" s="15">
        <v>0.39982534726592694</v>
      </c>
      <c r="Q268" s="15">
        <v>1.259945516866628</v>
      </c>
      <c r="R268" s="15">
        <v>0.62997275843331402</v>
      </c>
      <c r="S268" s="15">
        <v>2</v>
      </c>
      <c r="T268" s="15">
        <v>56</v>
      </c>
      <c r="U268" s="15">
        <v>55</v>
      </c>
      <c r="V268" s="27"/>
      <c r="W268" s="15">
        <v>8</v>
      </c>
      <c r="X268" s="15">
        <v>37</v>
      </c>
      <c r="Y268" s="15">
        <v>0</v>
      </c>
      <c r="Z268" s="15">
        <v>70</v>
      </c>
      <c r="AA268" s="15">
        <v>107</v>
      </c>
      <c r="AB268" s="15">
        <v>13.375</v>
      </c>
      <c r="AC268" s="27"/>
      <c r="AD268" s="15">
        <v>14</v>
      </c>
      <c r="AE268" s="15">
        <v>190</v>
      </c>
      <c r="AF268" s="15">
        <v>0</v>
      </c>
      <c r="AG268" s="15">
        <v>189</v>
      </c>
      <c r="AH268" s="15">
        <v>379</v>
      </c>
      <c r="AI268" s="15">
        <v>27.071428571428573</v>
      </c>
      <c r="AJ268" s="27"/>
      <c r="AK268" s="15">
        <v>12</v>
      </c>
      <c r="AL268" s="15">
        <v>217</v>
      </c>
      <c r="AM268" s="15">
        <v>0</v>
      </c>
      <c r="AN268" s="15">
        <v>194</v>
      </c>
      <c r="AO268" s="15">
        <v>411</v>
      </c>
      <c r="AP268" s="15">
        <v>34.25</v>
      </c>
      <c r="AQ268" s="27"/>
      <c r="AR268" s="15">
        <v>11</v>
      </c>
      <c r="AS268" s="15">
        <v>379</v>
      </c>
      <c r="AT268" s="15">
        <v>0</v>
      </c>
      <c r="AU268" s="15">
        <v>131</v>
      </c>
      <c r="AV268" s="15">
        <v>510</v>
      </c>
      <c r="AW268" s="15">
        <v>46.363636363636367</v>
      </c>
    </row>
    <row r="269" spans="1:49" x14ac:dyDescent="0.25">
      <c r="A269" s="15" t="s">
        <v>72</v>
      </c>
      <c r="B269" s="15" t="s">
        <v>2</v>
      </c>
      <c r="C269" s="15">
        <v>71.38</v>
      </c>
      <c r="D269" s="15">
        <v>178</v>
      </c>
      <c r="E269" s="15">
        <v>4.51</v>
      </c>
      <c r="F269" s="15">
        <v>0.89497087770048322</v>
      </c>
      <c r="I269" s="15">
        <v>33</v>
      </c>
      <c r="J269" s="15">
        <v>7.4928656236084898E-2</v>
      </c>
      <c r="K269" s="15">
        <v>115</v>
      </c>
      <c r="L269" s="15">
        <v>6.5012807692889168E-2</v>
      </c>
      <c r="M269" s="15">
        <v>4.22</v>
      </c>
      <c r="N269" s="15">
        <v>0.6020771404082228</v>
      </c>
      <c r="O269" s="15">
        <v>7.16</v>
      </c>
      <c r="P269" s="15">
        <v>0.21604104652729242</v>
      </c>
      <c r="Q269" s="15">
        <v>1.8530305285649724</v>
      </c>
      <c r="R269" s="15">
        <v>0.37060610571299446</v>
      </c>
      <c r="V269" s="27"/>
      <c r="W269" s="15">
        <v>13</v>
      </c>
      <c r="X269" s="15">
        <v>307</v>
      </c>
      <c r="Y269" s="15">
        <v>0</v>
      </c>
      <c r="Z269" s="15">
        <v>84</v>
      </c>
      <c r="AA269" s="15">
        <v>391</v>
      </c>
      <c r="AB269" s="15">
        <v>30.076923076923077</v>
      </c>
      <c r="AC269" s="27"/>
      <c r="AD269" s="15">
        <v>14</v>
      </c>
      <c r="AE269" s="15">
        <v>753</v>
      </c>
      <c r="AF269" s="15">
        <v>0</v>
      </c>
      <c r="AG269" s="15">
        <v>0</v>
      </c>
      <c r="AH269" s="15">
        <v>753</v>
      </c>
      <c r="AI269" s="15">
        <v>53.785714285714285</v>
      </c>
      <c r="AJ269" s="27"/>
      <c r="AK269" s="15">
        <v>16</v>
      </c>
      <c r="AL269" s="15">
        <v>587</v>
      </c>
      <c r="AM269" s="15">
        <v>0</v>
      </c>
      <c r="AN269" s="15">
        <v>59</v>
      </c>
      <c r="AO269" s="15">
        <v>646</v>
      </c>
      <c r="AP269" s="15">
        <v>40.375</v>
      </c>
      <c r="AQ269" s="27"/>
      <c r="AV269" s="15">
        <v>0</v>
      </c>
      <c r="AW269" s="15" t="s">
        <v>815</v>
      </c>
    </row>
    <row r="270" spans="1:49" x14ac:dyDescent="0.25">
      <c r="A270" s="15" t="s">
        <v>110</v>
      </c>
      <c r="B270" s="15" t="s">
        <v>2</v>
      </c>
      <c r="C270" s="15">
        <v>71</v>
      </c>
      <c r="D270" s="15">
        <v>184</v>
      </c>
      <c r="E270" s="15">
        <v>4.5</v>
      </c>
      <c r="F270" s="15">
        <v>0.92982158580026542</v>
      </c>
      <c r="G270" s="15">
        <v>12</v>
      </c>
      <c r="H270" s="15">
        <v>-1.2156608759449781</v>
      </c>
      <c r="I270" s="15">
        <v>40</v>
      </c>
      <c r="J270" s="15">
        <v>1.6472700376503806</v>
      </c>
      <c r="K270" s="15">
        <v>120</v>
      </c>
      <c r="L270" s="15">
        <v>0.6231819790035481</v>
      </c>
      <c r="M270" s="15">
        <v>3.9</v>
      </c>
      <c r="N270" s="15">
        <v>1.8980798258274423</v>
      </c>
      <c r="O270" s="15">
        <v>6.53</v>
      </c>
      <c r="P270" s="15">
        <v>1.7735410860792489</v>
      </c>
      <c r="Q270" s="15">
        <v>5.6562336384159071</v>
      </c>
      <c r="R270" s="15">
        <v>0.94270560640265122</v>
      </c>
      <c r="V270" s="27"/>
      <c r="AA270" s="15">
        <v>0</v>
      </c>
      <c r="AB270" s="15" t="s">
        <v>815</v>
      </c>
      <c r="AC270" s="27"/>
      <c r="AH270" s="15">
        <v>0</v>
      </c>
      <c r="AI270" s="15" t="s">
        <v>815</v>
      </c>
      <c r="AJ270" s="27"/>
      <c r="AO270" s="15">
        <v>0</v>
      </c>
      <c r="AP270" s="15" t="s">
        <v>815</v>
      </c>
      <c r="AQ270" s="27"/>
      <c r="AV270" s="15">
        <v>0</v>
      </c>
      <c r="AW270" s="15" t="s">
        <v>815</v>
      </c>
    </row>
    <row r="271" spans="1:49" x14ac:dyDescent="0.25">
      <c r="A271" s="15" t="s">
        <v>3</v>
      </c>
      <c r="B271" s="15" t="s">
        <v>2</v>
      </c>
      <c r="C271" s="15">
        <v>72.88</v>
      </c>
      <c r="D271" s="15">
        <v>212</v>
      </c>
      <c r="E271" s="15">
        <v>4.5599999999999996</v>
      </c>
      <c r="F271" s="15">
        <v>0.72071733720156939</v>
      </c>
      <c r="G271" s="15">
        <v>14</v>
      </c>
      <c r="H271" s="15">
        <v>-0.92193610808844995</v>
      </c>
      <c r="I271" s="15">
        <v>39.5</v>
      </c>
      <c r="J271" s="15">
        <v>1.5349599389779309</v>
      </c>
      <c r="K271" s="15">
        <v>123</v>
      </c>
      <c r="L271" s="15">
        <v>0.95808348178994351</v>
      </c>
      <c r="M271" s="15">
        <v>4.3</v>
      </c>
      <c r="N271" s="15">
        <v>0.27807646905341749</v>
      </c>
      <c r="O271" s="15">
        <v>6.82</v>
      </c>
      <c r="P271" s="15">
        <v>1.0565966234283481</v>
      </c>
      <c r="Q271" s="15">
        <v>3.6264977423627593</v>
      </c>
      <c r="R271" s="15">
        <v>0.60441629039379319</v>
      </c>
      <c r="S271" s="15">
        <v>2</v>
      </c>
      <c r="T271" s="15">
        <v>53</v>
      </c>
      <c r="U271" s="15">
        <v>52</v>
      </c>
      <c r="V271" s="27"/>
      <c r="W271" s="15">
        <v>16</v>
      </c>
      <c r="X271" s="15">
        <v>738</v>
      </c>
      <c r="Y271" s="15">
        <v>0</v>
      </c>
      <c r="Z271" s="15">
        <v>48</v>
      </c>
      <c r="AA271" s="15">
        <v>786</v>
      </c>
      <c r="AB271" s="15">
        <v>49.125</v>
      </c>
      <c r="AC271" s="27"/>
      <c r="AD271" s="15">
        <v>13</v>
      </c>
      <c r="AE271" s="15">
        <v>762</v>
      </c>
      <c r="AF271" s="15">
        <v>0</v>
      </c>
      <c r="AG271" s="15">
        <v>1</v>
      </c>
      <c r="AH271" s="15">
        <v>763</v>
      </c>
      <c r="AI271" s="15">
        <v>58.692307692307693</v>
      </c>
      <c r="AJ271" s="27"/>
      <c r="AK271" s="15">
        <v>16</v>
      </c>
      <c r="AL271" s="15">
        <v>913</v>
      </c>
      <c r="AM271" s="15">
        <v>0</v>
      </c>
      <c r="AN271" s="15">
        <v>8</v>
      </c>
      <c r="AO271" s="15">
        <v>921</v>
      </c>
      <c r="AP271" s="15">
        <v>57.5625</v>
      </c>
      <c r="AQ271" s="27"/>
      <c r="AR271" s="15">
        <v>14</v>
      </c>
      <c r="AS271" s="15">
        <v>777</v>
      </c>
      <c r="AT271" s="15">
        <v>0</v>
      </c>
      <c r="AU271" s="15">
        <v>0</v>
      </c>
      <c r="AV271" s="15">
        <v>777</v>
      </c>
      <c r="AW271" s="15">
        <v>55.5</v>
      </c>
    </row>
    <row r="272" spans="1:49" x14ac:dyDescent="0.25">
      <c r="A272" s="15" t="s">
        <v>389</v>
      </c>
      <c r="B272" s="15" t="s">
        <v>2</v>
      </c>
      <c r="C272" s="15">
        <v>74.88</v>
      </c>
      <c r="D272" s="15">
        <v>198</v>
      </c>
      <c r="E272" s="15">
        <v>4.55</v>
      </c>
      <c r="F272" s="15">
        <v>0.75556804530135147</v>
      </c>
      <c r="I272" s="15">
        <v>37</v>
      </c>
      <c r="J272" s="15">
        <v>0.97340944561568243</v>
      </c>
      <c r="K272" s="15">
        <v>123</v>
      </c>
      <c r="L272" s="15">
        <v>0.95808348178994351</v>
      </c>
      <c r="M272" s="15">
        <v>4.01</v>
      </c>
      <c r="N272" s="15">
        <v>1.4525789027145859</v>
      </c>
      <c r="O272" s="15">
        <v>6.89</v>
      </c>
      <c r="P272" s="15">
        <v>0.88354106347813222</v>
      </c>
      <c r="Q272" s="15">
        <v>5.0231809388996957</v>
      </c>
      <c r="R272" s="15">
        <v>1.0046361877799392</v>
      </c>
      <c r="S272" s="15">
        <v>5</v>
      </c>
      <c r="T272" s="15">
        <v>146</v>
      </c>
      <c r="U272" s="15">
        <v>138</v>
      </c>
      <c r="V272" s="27"/>
      <c r="W272" s="15">
        <v>16</v>
      </c>
      <c r="X272" s="15">
        <v>148</v>
      </c>
      <c r="Y272" s="15">
        <v>0</v>
      </c>
      <c r="Z272" s="15">
        <v>0</v>
      </c>
      <c r="AA272" s="15">
        <v>148</v>
      </c>
      <c r="AB272" s="15">
        <v>9.25</v>
      </c>
      <c r="AC272" s="27"/>
      <c r="AD272" s="15">
        <v>14</v>
      </c>
      <c r="AE272" s="15">
        <v>276</v>
      </c>
      <c r="AF272" s="15">
        <v>0</v>
      </c>
      <c r="AG272" s="15">
        <v>28</v>
      </c>
      <c r="AH272" s="15">
        <v>304</v>
      </c>
      <c r="AI272" s="15">
        <v>21.714285714285715</v>
      </c>
      <c r="AJ272" s="27"/>
      <c r="AK272" s="15">
        <v>5</v>
      </c>
      <c r="AL272" s="15">
        <v>66</v>
      </c>
      <c r="AM272" s="15">
        <v>0</v>
      </c>
      <c r="AN272" s="15">
        <v>0</v>
      </c>
      <c r="AO272" s="15">
        <v>66</v>
      </c>
      <c r="AP272" s="15">
        <v>13.2</v>
      </c>
      <c r="AQ272" s="27"/>
      <c r="AV272" s="15">
        <v>0</v>
      </c>
      <c r="AW272" s="15" t="s">
        <v>815</v>
      </c>
    </row>
    <row r="273" spans="1:49" x14ac:dyDescent="0.25">
      <c r="A273" s="15" t="s">
        <v>310</v>
      </c>
      <c r="B273" s="15" t="s">
        <v>2</v>
      </c>
      <c r="C273" s="15">
        <v>74.38</v>
      </c>
      <c r="D273" s="15">
        <v>221</v>
      </c>
      <c r="E273" s="15">
        <v>4.4000000000000004</v>
      </c>
      <c r="F273" s="15">
        <v>1.2783286667980933</v>
      </c>
      <c r="G273" s="15">
        <v>13</v>
      </c>
      <c r="H273" s="15">
        <v>-1.068798492016714</v>
      </c>
      <c r="I273" s="15">
        <v>39.5</v>
      </c>
      <c r="J273" s="15">
        <v>1.5349599389779309</v>
      </c>
      <c r="K273" s="15">
        <v>132</v>
      </c>
      <c r="L273" s="15">
        <v>1.9627879901491296</v>
      </c>
      <c r="M273" s="15">
        <v>4.3</v>
      </c>
      <c r="N273" s="15">
        <v>0.27807646905341749</v>
      </c>
      <c r="O273" s="15">
        <v>7.02</v>
      </c>
      <c r="P273" s="15">
        <v>0.56215216642772869</v>
      </c>
      <c r="Q273" s="15">
        <v>4.5475067393895863</v>
      </c>
      <c r="R273" s="15">
        <v>0.75791778989826442</v>
      </c>
      <c r="S273" s="15">
        <v>3</v>
      </c>
      <c r="T273" s="15">
        <v>90</v>
      </c>
      <c r="U273" s="15">
        <v>86</v>
      </c>
      <c r="V273" s="27"/>
      <c r="W273" s="15">
        <v>16</v>
      </c>
      <c r="X273" s="15">
        <v>411</v>
      </c>
      <c r="Y273" s="15">
        <v>0</v>
      </c>
      <c r="Z273" s="15">
        <v>193</v>
      </c>
      <c r="AA273" s="15">
        <v>604</v>
      </c>
      <c r="AB273" s="15">
        <v>37.75</v>
      </c>
      <c r="AC273" s="27"/>
      <c r="AD273" s="15">
        <v>16</v>
      </c>
      <c r="AE273" s="15">
        <v>830</v>
      </c>
      <c r="AF273" s="15">
        <v>0</v>
      </c>
      <c r="AG273" s="15">
        <v>36</v>
      </c>
      <c r="AH273" s="15">
        <v>866</v>
      </c>
      <c r="AI273" s="15">
        <v>54.125</v>
      </c>
      <c r="AJ273" s="27"/>
      <c r="AK273" s="15">
        <v>9</v>
      </c>
      <c r="AL273" s="15">
        <v>467</v>
      </c>
      <c r="AM273" s="15">
        <v>0</v>
      </c>
      <c r="AN273" s="15">
        <v>3</v>
      </c>
      <c r="AO273" s="15">
        <v>470</v>
      </c>
      <c r="AP273" s="15">
        <v>52.222222222222221</v>
      </c>
      <c r="AQ273" s="27"/>
      <c r="AR273" s="15">
        <v>12</v>
      </c>
      <c r="AS273" s="15">
        <v>613</v>
      </c>
      <c r="AT273" s="15">
        <v>0</v>
      </c>
      <c r="AU273" s="15">
        <v>5</v>
      </c>
      <c r="AV273" s="15">
        <v>618</v>
      </c>
      <c r="AW273" s="15">
        <v>51.5</v>
      </c>
    </row>
    <row r="274" spans="1:49" x14ac:dyDescent="0.25">
      <c r="A274" s="15" t="s">
        <v>17</v>
      </c>
      <c r="B274" s="15" t="s">
        <v>2</v>
      </c>
      <c r="C274" s="15">
        <v>67.75</v>
      </c>
      <c r="D274" s="15">
        <v>173</v>
      </c>
      <c r="E274" s="15">
        <v>4.26</v>
      </c>
      <c r="F274" s="15">
        <v>1.7662385801950558</v>
      </c>
      <c r="G274" s="15">
        <v>20</v>
      </c>
      <c r="H274" s="15">
        <v>-4.0761804518865366E-2</v>
      </c>
      <c r="I274" s="15">
        <v>38</v>
      </c>
      <c r="J274" s="15">
        <v>1.1980296429605819</v>
      </c>
      <c r="K274" s="15">
        <v>122</v>
      </c>
      <c r="L274" s="15">
        <v>0.84644964752781171</v>
      </c>
      <c r="M274" s="15">
        <v>4.0599999999999996</v>
      </c>
      <c r="N274" s="15">
        <v>1.2500784831178335</v>
      </c>
      <c r="O274" s="15">
        <v>6.86</v>
      </c>
      <c r="P274" s="15">
        <v>0.95770773202822379</v>
      </c>
      <c r="Q274" s="15">
        <v>5.9777422813106416</v>
      </c>
      <c r="R274" s="15">
        <v>0.9962903802184403</v>
      </c>
      <c r="S274" s="15">
        <v>3</v>
      </c>
      <c r="T274" s="15">
        <v>97</v>
      </c>
      <c r="U274" s="15">
        <v>93</v>
      </c>
      <c r="V274" s="27"/>
      <c r="W274" s="15">
        <v>12</v>
      </c>
      <c r="X274" s="15">
        <v>50</v>
      </c>
      <c r="Y274" s="15">
        <v>0</v>
      </c>
      <c r="Z274" s="15">
        <v>52</v>
      </c>
      <c r="AA274" s="15">
        <v>102</v>
      </c>
      <c r="AB274" s="15">
        <v>8.5</v>
      </c>
      <c r="AC274" s="27"/>
      <c r="AD274" s="15">
        <v>8</v>
      </c>
      <c r="AE274" s="15">
        <v>3</v>
      </c>
      <c r="AF274" s="15">
        <v>0</v>
      </c>
      <c r="AG274" s="15">
        <v>38</v>
      </c>
      <c r="AH274" s="15">
        <v>41</v>
      </c>
      <c r="AI274" s="15">
        <v>5.125</v>
      </c>
      <c r="AJ274" s="27"/>
      <c r="AO274" s="15">
        <v>0</v>
      </c>
      <c r="AP274" s="15" t="s">
        <v>815</v>
      </c>
      <c r="AQ274" s="27"/>
      <c r="AV274" s="15">
        <v>0</v>
      </c>
      <c r="AW274" s="15" t="s">
        <v>815</v>
      </c>
    </row>
    <row r="275" spans="1:49" x14ac:dyDescent="0.25">
      <c r="A275" s="15" t="s">
        <v>84</v>
      </c>
      <c r="B275" s="15" t="s">
        <v>2</v>
      </c>
      <c r="C275" s="15">
        <v>70.38</v>
      </c>
      <c r="D275" s="15">
        <v>188</v>
      </c>
      <c r="E275" s="15">
        <v>4.58</v>
      </c>
      <c r="F275" s="15">
        <v>0.6510159210020019</v>
      </c>
      <c r="G275" s="15">
        <v>16</v>
      </c>
      <c r="H275" s="15">
        <v>-0.62821134023192171</v>
      </c>
      <c r="I275" s="15">
        <v>31</v>
      </c>
      <c r="J275" s="15">
        <v>-0.3743117384537139</v>
      </c>
      <c r="K275" s="15">
        <v>114</v>
      </c>
      <c r="L275" s="15">
        <v>-4.6621026569242628E-2</v>
      </c>
      <c r="M275" s="15">
        <v>3.94</v>
      </c>
      <c r="N275" s="15">
        <v>1.7360794901500398</v>
      </c>
      <c r="O275" s="15">
        <v>6.74</v>
      </c>
      <c r="P275" s="15">
        <v>1.2543744062285969</v>
      </c>
      <c r="Q275" s="15">
        <v>2.5923257121257604</v>
      </c>
      <c r="R275" s="15">
        <v>0.43205428535429341</v>
      </c>
      <c r="V275" s="27"/>
      <c r="W275" s="15">
        <v>12</v>
      </c>
      <c r="X275" s="15">
        <v>18</v>
      </c>
      <c r="Y275" s="15">
        <v>0</v>
      </c>
      <c r="Z275" s="15">
        <v>75</v>
      </c>
      <c r="AA275" s="15">
        <v>93</v>
      </c>
      <c r="AB275" s="15">
        <v>7.75</v>
      </c>
      <c r="AC275" s="27"/>
      <c r="AH275" s="15">
        <v>0</v>
      </c>
      <c r="AI275" s="15" t="s">
        <v>815</v>
      </c>
      <c r="AJ275" s="27"/>
      <c r="AK275" s="15">
        <v>9</v>
      </c>
      <c r="AL275" s="15">
        <v>46</v>
      </c>
      <c r="AM275" s="15">
        <v>0</v>
      </c>
      <c r="AN275" s="15">
        <v>81</v>
      </c>
      <c r="AO275" s="15">
        <v>127</v>
      </c>
      <c r="AP275" s="15">
        <v>14.111111111111111</v>
      </c>
      <c r="AQ275" s="27"/>
      <c r="AV275" s="15">
        <v>0</v>
      </c>
      <c r="AW275" s="15" t="s">
        <v>815</v>
      </c>
    </row>
    <row r="276" spans="1:49" x14ac:dyDescent="0.25">
      <c r="A276" s="15" t="s">
        <v>366</v>
      </c>
      <c r="B276" s="15" t="s">
        <v>2</v>
      </c>
      <c r="C276" s="15">
        <v>68.88</v>
      </c>
      <c r="D276" s="15">
        <v>165</v>
      </c>
      <c r="E276" s="15">
        <v>4.4400000000000004</v>
      </c>
      <c r="F276" s="15">
        <v>1.1389258343989614</v>
      </c>
      <c r="I276" s="15">
        <v>34</v>
      </c>
      <c r="J276" s="15">
        <v>0.29954885358098426</v>
      </c>
      <c r="K276" s="15">
        <v>122</v>
      </c>
      <c r="L276" s="15">
        <v>0.84644964752781171</v>
      </c>
      <c r="Q276" s="15">
        <v>2.2849243355077573</v>
      </c>
      <c r="R276" s="15">
        <v>0.76164144516925247</v>
      </c>
      <c r="S276" s="15">
        <v>4</v>
      </c>
      <c r="T276" s="15">
        <v>104</v>
      </c>
      <c r="U276" s="15">
        <v>100</v>
      </c>
      <c r="V276" s="27"/>
      <c r="W276" s="15">
        <v>15</v>
      </c>
      <c r="X276" s="15">
        <v>7</v>
      </c>
      <c r="Y276" s="15">
        <v>0</v>
      </c>
      <c r="Z276" s="15">
        <v>50</v>
      </c>
      <c r="AA276" s="15">
        <v>57</v>
      </c>
      <c r="AB276" s="15">
        <v>3.8</v>
      </c>
      <c r="AC276" s="27"/>
      <c r="AH276" s="15">
        <v>0</v>
      </c>
      <c r="AI276" s="15" t="s">
        <v>815</v>
      </c>
      <c r="AJ276" s="27"/>
      <c r="AO276" s="15">
        <v>0</v>
      </c>
      <c r="AP276" s="15" t="s">
        <v>815</v>
      </c>
      <c r="AQ276" s="27"/>
      <c r="AV276" s="15">
        <v>0</v>
      </c>
      <c r="AW276" s="15" t="s">
        <v>815</v>
      </c>
    </row>
    <row r="277" spans="1:49" x14ac:dyDescent="0.25">
      <c r="A277" s="15" t="s">
        <v>0</v>
      </c>
      <c r="B277" s="15" t="s">
        <v>2</v>
      </c>
      <c r="C277" s="15">
        <v>73</v>
      </c>
      <c r="D277" s="15">
        <v>195</v>
      </c>
      <c r="E277" s="15">
        <v>4.5</v>
      </c>
      <c r="F277" s="15">
        <v>0.92982158580026542</v>
      </c>
      <c r="G277" s="15">
        <v>4</v>
      </c>
      <c r="H277" s="15">
        <v>-2.390559947371091</v>
      </c>
      <c r="I277" s="15">
        <v>30.5</v>
      </c>
      <c r="J277" s="15">
        <v>-0.48662183712616358</v>
      </c>
      <c r="K277" s="15">
        <v>116</v>
      </c>
      <c r="L277" s="15">
        <v>0.17664664195502094</v>
      </c>
      <c r="M277" s="15">
        <v>4.08</v>
      </c>
      <c r="N277" s="15">
        <v>1.1690783152791304</v>
      </c>
      <c r="O277" s="15">
        <v>6.8</v>
      </c>
      <c r="P277" s="15">
        <v>1.1060410691284113</v>
      </c>
      <c r="Q277" s="15">
        <v>0.5044058276655734</v>
      </c>
      <c r="R277" s="15">
        <v>8.4067637944262238E-2</v>
      </c>
      <c r="S277" s="15">
        <v>5</v>
      </c>
      <c r="T277" s="15">
        <v>176</v>
      </c>
      <c r="U277" s="15">
        <v>159</v>
      </c>
      <c r="V277" s="27"/>
      <c r="AA277" s="15">
        <v>0</v>
      </c>
      <c r="AB277" s="15" t="s">
        <v>815</v>
      </c>
      <c r="AC277" s="27"/>
      <c r="AD277" s="15">
        <v>9</v>
      </c>
      <c r="AE277" s="15">
        <v>99</v>
      </c>
      <c r="AF277" s="15">
        <v>0</v>
      </c>
      <c r="AG277" s="15">
        <v>19</v>
      </c>
      <c r="AH277" s="15">
        <v>118</v>
      </c>
      <c r="AI277" s="15">
        <v>13.111111111111111</v>
      </c>
      <c r="AJ277" s="27"/>
      <c r="AK277" s="15">
        <v>5</v>
      </c>
      <c r="AL277" s="15">
        <v>24</v>
      </c>
      <c r="AM277" s="15">
        <v>0</v>
      </c>
      <c r="AN277" s="15">
        <v>38</v>
      </c>
      <c r="AO277" s="15">
        <v>62</v>
      </c>
      <c r="AP277" s="15">
        <v>12.4</v>
      </c>
      <c r="AQ277" s="27"/>
      <c r="AR277" s="15">
        <v>7</v>
      </c>
      <c r="AS277" s="15">
        <v>117</v>
      </c>
      <c r="AT277" s="15">
        <v>0</v>
      </c>
      <c r="AU277" s="15">
        <v>91</v>
      </c>
      <c r="AV277" s="15">
        <v>208</v>
      </c>
      <c r="AW277" s="15">
        <v>29.714285714285715</v>
      </c>
    </row>
    <row r="278" spans="1:49" x14ac:dyDescent="0.25">
      <c r="A278" s="15" t="s">
        <v>261</v>
      </c>
      <c r="B278" s="15" t="s">
        <v>2</v>
      </c>
      <c r="C278" s="15">
        <v>71.5</v>
      </c>
      <c r="D278" s="15">
        <v>205</v>
      </c>
      <c r="E278" s="15">
        <v>4.6500000000000004</v>
      </c>
      <c r="F278" s="15">
        <v>0.40706096430352062</v>
      </c>
      <c r="G278" s="15">
        <v>12</v>
      </c>
      <c r="H278" s="15">
        <v>-1.2156608759449781</v>
      </c>
      <c r="I278" s="15">
        <v>28.5</v>
      </c>
      <c r="J278" s="15">
        <v>-0.9358622318159624</v>
      </c>
      <c r="K278" s="15">
        <v>110</v>
      </c>
      <c r="L278" s="15">
        <v>-0.49315636361776977</v>
      </c>
      <c r="Q278" s="15">
        <v>-2.2376185070751897</v>
      </c>
      <c r="R278" s="15">
        <v>-0.55940462676879743</v>
      </c>
      <c r="S278" s="15">
        <v>2</v>
      </c>
      <c r="T278" s="15">
        <v>63</v>
      </c>
      <c r="U278" s="15">
        <v>62</v>
      </c>
      <c r="V278" s="27"/>
      <c r="W278" s="15">
        <v>16</v>
      </c>
      <c r="X278" s="15">
        <v>683</v>
      </c>
      <c r="Y278" s="15">
        <v>0</v>
      </c>
      <c r="Z278" s="15">
        <v>165</v>
      </c>
      <c r="AA278" s="15">
        <v>848</v>
      </c>
      <c r="AB278" s="15">
        <v>53</v>
      </c>
      <c r="AC278" s="27"/>
      <c r="AD278" s="15">
        <v>16</v>
      </c>
      <c r="AE278" s="15">
        <v>867</v>
      </c>
      <c r="AF278" s="15">
        <v>0</v>
      </c>
      <c r="AG278" s="15">
        <v>111</v>
      </c>
      <c r="AH278" s="15">
        <v>978</v>
      </c>
      <c r="AI278" s="15">
        <v>61.125</v>
      </c>
      <c r="AJ278" s="27"/>
      <c r="AK278" s="15">
        <v>16</v>
      </c>
      <c r="AL278" s="15">
        <v>892</v>
      </c>
      <c r="AM278" s="15">
        <v>0</v>
      </c>
      <c r="AN278" s="15">
        <v>51</v>
      </c>
      <c r="AO278" s="15">
        <v>943</v>
      </c>
      <c r="AP278" s="15">
        <v>58.9375</v>
      </c>
      <c r="AQ278" s="27"/>
      <c r="AR278" s="15">
        <v>16</v>
      </c>
      <c r="AS278" s="15">
        <v>929</v>
      </c>
      <c r="AT278" s="15">
        <v>0</v>
      </c>
      <c r="AU278" s="15">
        <v>40</v>
      </c>
      <c r="AV278" s="15">
        <v>969</v>
      </c>
      <c r="AW278" s="15">
        <v>60.5625</v>
      </c>
    </row>
    <row r="279" spans="1:49" x14ac:dyDescent="0.25">
      <c r="A279" s="15" t="s">
        <v>234</v>
      </c>
      <c r="B279" s="15" t="s">
        <v>2</v>
      </c>
      <c r="C279" s="15">
        <v>74.88</v>
      </c>
      <c r="D279" s="15">
        <v>219</v>
      </c>
      <c r="E279" s="15">
        <v>4.42</v>
      </c>
      <c r="F279" s="15">
        <v>1.2086272505985289</v>
      </c>
      <c r="G279" s="15">
        <v>20</v>
      </c>
      <c r="H279" s="15">
        <v>-4.0761804518865366E-2</v>
      </c>
      <c r="I279" s="15">
        <v>37.5</v>
      </c>
      <c r="J279" s="15">
        <v>1.0857195442881322</v>
      </c>
      <c r="K279" s="15">
        <v>123</v>
      </c>
      <c r="L279" s="15">
        <v>0.95808348178994351</v>
      </c>
      <c r="M279" s="15">
        <v>3.98</v>
      </c>
      <c r="N279" s="15">
        <v>1.5740791544726371</v>
      </c>
      <c r="O279" s="15">
        <v>6.64</v>
      </c>
      <c r="P279" s="15">
        <v>1.5015966347289087</v>
      </c>
      <c r="Q279" s="15">
        <v>6.2873442613592854</v>
      </c>
      <c r="R279" s="15">
        <v>1.0478907102265476</v>
      </c>
      <c r="S279" s="15">
        <v>7</v>
      </c>
      <c r="T279" s="15">
        <v>236</v>
      </c>
      <c r="U279" s="15">
        <v>192</v>
      </c>
      <c r="V279" s="27"/>
      <c r="W279" s="15">
        <v>3</v>
      </c>
      <c r="X279" s="15">
        <v>15</v>
      </c>
      <c r="Y279" s="15">
        <v>0</v>
      </c>
      <c r="Z279" s="15">
        <v>15</v>
      </c>
      <c r="AA279" s="15">
        <v>30</v>
      </c>
      <c r="AB279" s="15">
        <v>10</v>
      </c>
      <c r="AC279" s="27"/>
      <c r="AD279" s="15">
        <v>16</v>
      </c>
      <c r="AE279" s="15">
        <v>131</v>
      </c>
      <c r="AF279" s="15">
        <v>0</v>
      </c>
      <c r="AG279" s="15">
        <v>288</v>
      </c>
      <c r="AH279" s="15">
        <v>419</v>
      </c>
      <c r="AI279" s="15">
        <v>26.1875</v>
      </c>
      <c r="AJ279" s="27"/>
      <c r="AK279" s="15">
        <v>16</v>
      </c>
      <c r="AL279" s="15">
        <v>233</v>
      </c>
      <c r="AM279" s="15">
        <v>0</v>
      </c>
      <c r="AN279" s="15">
        <v>272</v>
      </c>
      <c r="AO279" s="15">
        <v>505</v>
      </c>
      <c r="AP279" s="15">
        <v>31.5625</v>
      </c>
      <c r="AQ279" s="27"/>
      <c r="AR279" s="15">
        <v>16</v>
      </c>
      <c r="AS279" s="15">
        <v>50</v>
      </c>
      <c r="AT279" s="15">
        <v>0</v>
      </c>
      <c r="AU279" s="15">
        <v>247</v>
      </c>
      <c r="AV279" s="15">
        <v>297</v>
      </c>
      <c r="AW279" s="15">
        <v>18.5625</v>
      </c>
    </row>
    <row r="280" spans="1:49" x14ac:dyDescent="0.25">
      <c r="A280" s="15" t="s">
        <v>180</v>
      </c>
      <c r="B280" s="15" t="s">
        <v>2</v>
      </c>
      <c r="C280" s="15">
        <v>67.5</v>
      </c>
      <c r="D280" s="15">
        <v>185</v>
      </c>
      <c r="E280" s="15">
        <v>4.49</v>
      </c>
      <c r="F280" s="15">
        <v>0.96467229390004761</v>
      </c>
      <c r="G280" s="15">
        <v>15</v>
      </c>
      <c r="H280" s="15">
        <v>-0.77507372416018583</v>
      </c>
      <c r="Q280" s="15">
        <v>0.18959856973986178</v>
      </c>
      <c r="R280" s="15">
        <v>9.4799284869930889E-2</v>
      </c>
      <c r="S280" s="15">
        <v>7</v>
      </c>
      <c r="T280" s="15">
        <v>244</v>
      </c>
      <c r="U280" s="15">
        <v>196</v>
      </c>
      <c r="V280" s="27"/>
      <c r="AA280" s="15">
        <v>0</v>
      </c>
      <c r="AB280" s="15" t="s">
        <v>815</v>
      </c>
      <c r="AC280" s="27"/>
      <c r="AH280" s="15">
        <v>0</v>
      </c>
      <c r="AI280" s="15" t="s">
        <v>815</v>
      </c>
      <c r="AJ280" s="27"/>
      <c r="AO280" s="15">
        <v>0</v>
      </c>
      <c r="AP280" s="15" t="s">
        <v>815</v>
      </c>
      <c r="AQ280" s="27"/>
      <c r="AV280" s="15">
        <v>0</v>
      </c>
      <c r="AW280" s="15" t="s">
        <v>815</v>
      </c>
    </row>
    <row r="281" spans="1:49" x14ac:dyDescent="0.25">
      <c r="A281" s="15" t="s">
        <v>74</v>
      </c>
      <c r="B281" s="15" t="s">
        <v>2</v>
      </c>
      <c r="C281" s="15">
        <v>70</v>
      </c>
      <c r="D281" s="15">
        <v>179</v>
      </c>
      <c r="E281" s="15">
        <v>4.34</v>
      </c>
      <c r="F281" s="15">
        <v>1.4874329153967925</v>
      </c>
      <c r="I281" s="15">
        <v>36.5</v>
      </c>
      <c r="J281" s="15">
        <v>0.86109934694323276</v>
      </c>
      <c r="K281" s="15">
        <v>117</v>
      </c>
      <c r="L281" s="15">
        <v>0.28828047621715275</v>
      </c>
      <c r="M281" s="15">
        <v>4.12</v>
      </c>
      <c r="N281" s="15">
        <v>1.0070779796017277</v>
      </c>
      <c r="O281" s="15">
        <v>6.91</v>
      </c>
      <c r="P281" s="15">
        <v>0.83409661777806887</v>
      </c>
      <c r="Q281" s="15">
        <v>4.4779873359369748</v>
      </c>
      <c r="R281" s="15">
        <v>0.89559746718739497</v>
      </c>
      <c r="S281" s="15">
        <v>3</v>
      </c>
      <c r="T281" s="15">
        <v>91</v>
      </c>
      <c r="U281" s="15">
        <v>87</v>
      </c>
      <c r="V281" s="27"/>
      <c r="W281" s="15">
        <v>16</v>
      </c>
      <c r="X281" s="15">
        <v>657</v>
      </c>
      <c r="Y281" s="15">
        <v>0</v>
      </c>
      <c r="Z281" s="15">
        <v>0</v>
      </c>
      <c r="AA281" s="15">
        <v>657</v>
      </c>
      <c r="AB281" s="15">
        <v>41.0625</v>
      </c>
      <c r="AC281" s="27"/>
      <c r="AD281" s="15">
        <v>15</v>
      </c>
      <c r="AE281" s="15">
        <v>826</v>
      </c>
      <c r="AF281" s="15">
        <v>0</v>
      </c>
      <c r="AG281" s="15">
        <v>0</v>
      </c>
      <c r="AH281" s="15">
        <v>826</v>
      </c>
      <c r="AI281" s="15">
        <v>55.06666666666667</v>
      </c>
      <c r="AJ281" s="27"/>
      <c r="AK281" s="15">
        <v>15</v>
      </c>
      <c r="AL281" s="15">
        <v>596</v>
      </c>
      <c r="AM281" s="15">
        <v>0</v>
      </c>
      <c r="AN281" s="15">
        <v>36</v>
      </c>
      <c r="AO281" s="15">
        <v>632</v>
      </c>
      <c r="AP281" s="15">
        <v>42.133333333333333</v>
      </c>
      <c r="AQ281" s="27"/>
      <c r="AR281" s="15">
        <v>10</v>
      </c>
      <c r="AS281" s="15">
        <v>491</v>
      </c>
      <c r="AT281" s="15">
        <v>0</v>
      </c>
      <c r="AU281" s="15">
        <v>0</v>
      </c>
      <c r="AV281" s="15">
        <v>491</v>
      </c>
      <c r="AW281" s="15">
        <v>49.1</v>
      </c>
    </row>
    <row r="282" spans="1:49" x14ac:dyDescent="0.25">
      <c r="A282" s="15" t="s">
        <v>299</v>
      </c>
      <c r="B282" s="15" t="s">
        <v>2</v>
      </c>
      <c r="C282" s="15">
        <v>75.13</v>
      </c>
      <c r="D282" s="15">
        <v>212</v>
      </c>
      <c r="E282" s="15">
        <v>4.46</v>
      </c>
      <c r="F282" s="15">
        <v>1.0692244181993971</v>
      </c>
      <c r="G282" s="15">
        <v>21</v>
      </c>
      <c r="H282" s="15">
        <v>0.10610057940939874</v>
      </c>
      <c r="I282" s="15">
        <v>35.5</v>
      </c>
      <c r="J282" s="15">
        <v>0.6364791495983334</v>
      </c>
      <c r="K282" s="15">
        <v>120</v>
      </c>
      <c r="L282" s="15">
        <v>0.6231819790035481</v>
      </c>
      <c r="M282" s="15">
        <v>4.18</v>
      </c>
      <c r="N282" s="15">
        <v>0.76407747608562548</v>
      </c>
      <c r="O282" s="15">
        <v>6.95</v>
      </c>
      <c r="P282" s="15">
        <v>0.73520772637794463</v>
      </c>
      <c r="Q282" s="15">
        <v>3.9342713286742477</v>
      </c>
      <c r="R282" s="15">
        <v>0.65571188811237457</v>
      </c>
      <c r="S282" s="15">
        <v>2</v>
      </c>
      <c r="T282" s="15">
        <v>42</v>
      </c>
      <c r="U282" s="15">
        <v>41</v>
      </c>
      <c r="V282" s="27"/>
      <c r="W282" s="15">
        <v>16</v>
      </c>
      <c r="X282" s="15">
        <v>765</v>
      </c>
      <c r="Y282" s="15">
        <v>0</v>
      </c>
      <c r="Z282" s="15">
        <v>5</v>
      </c>
      <c r="AA282" s="15">
        <v>770</v>
      </c>
      <c r="AB282" s="15">
        <v>48.125</v>
      </c>
      <c r="AC282" s="27"/>
      <c r="AD282" s="15">
        <v>16</v>
      </c>
      <c r="AE282" s="15">
        <v>919</v>
      </c>
      <c r="AF282" s="15">
        <v>0</v>
      </c>
      <c r="AG282" s="15">
        <v>1</v>
      </c>
      <c r="AH282" s="15">
        <v>920</v>
      </c>
      <c r="AI282" s="15">
        <v>57.5</v>
      </c>
      <c r="AJ282" s="27"/>
      <c r="AK282" s="15">
        <v>14</v>
      </c>
      <c r="AL282" s="15">
        <v>843</v>
      </c>
      <c r="AM282" s="15">
        <v>0</v>
      </c>
      <c r="AN282" s="15">
        <v>2</v>
      </c>
      <c r="AO282" s="15">
        <v>845</v>
      </c>
      <c r="AP282" s="15">
        <v>60.357142857142854</v>
      </c>
      <c r="AQ282" s="27"/>
      <c r="AR282" s="15">
        <v>10</v>
      </c>
      <c r="AS282" s="15">
        <v>508</v>
      </c>
      <c r="AT282" s="15">
        <v>0</v>
      </c>
      <c r="AU282" s="15">
        <v>1</v>
      </c>
      <c r="AV282" s="15">
        <v>509</v>
      </c>
      <c r="AW282" s="15">
        <v>50.9</v>
      </c>
    </row>
    <row r="283" spans="1:49" x14ac:dyDescent="0.25">
      <c r="A283" s="15" t="s">
        <v>219</v>
      </c>
      <c r="B283" s="15" t="s">
        <v>2</v>
      </c>
      <c r="C283" s="15">
        <v>71.25</v>
      </c>
      <c r="D283" s="15">
        <v>206</v>
      </c>
      <c r="E283" s="15">
        <v>4.51</v>
      </c>
      <c r="F283" s="15">
        <v>0.89497087770048322</v>
      </c>
      <c r="G283" s="15">
        <v>14</v>
      </c>
      <c r="H283" s="15">
        <v>-0.92193610808844995</v>
      </c>
      <c r="I283" s="15">
        <v>35.5</v>
      </c>
      <c r="J283" s="15">
        <v>0.6364791495983334</v>
      </c>
      <c r="K283" s="15">
        <v>115</v>
      </c>
      <c r="L283" s="15">
        <v>6.5012807692889168E-2</v>
      </c>
      <c r="Q283" s="15">
        <v>0.67452672690325588</v>
      </c>
      <c r="R283" s="15">
        <v>0.16863168172581397</v>
      </c>
      <c r="S283" s="15">
        <v>3</v>
      </c>
      <c r="T283" s="15">
        <v>86</v>
      </c>
      <c r="U283" s="15">
        <v>82</v>
      </c>
      <c r="V283" s="27"/>
      <c r="W283" s="15">
        <v>12</v>
      </c>
      <c r="X283" s="15">
        <v>209</v>
      </c>
      <c r="Y283" s="15">
        <v>0</v>
      </c>
      <c r="Z283" s="15">
        <v>165</v>
      </c>
      <c r="AA283" s="15">
        <v>374</v>
      </c>
      <c r="AB283" s="15">
        <v>31.166666666666668</v>
      </c>
      <c r="AC283" s="27"/>
      <c r="AD283" s="15">
        <v>15</v>
      </c>
      <c r="AE283" s="15">
        <v>539</v>
      </c>
      <c r="AF283" s="15">
        <v>0</v>
      </c>
      <c r="AG283" s="15">
        <v>98</v>
      </c>
      <c r="AH283" s="15">
        <v>637</v>
      </c>
      <c r="AI283" s="15">
        <v>42.466666666666669</v>
      </c>
      <c r="AJ283" s="27"/>
      <c r="AK283" s="15">
        <v>10</v>
      </c>
      <c r="AL283" s="15">
        <v>171</v>
      </c>
      <c r="AM283" s="15">
        <v>0</v>
      </c>
      <c r="AN283" s="15">
        <v>74</v>
      </c>
      <c r="AO283" s="15">
        <v>245</v>
      </c>
      <c r="AP283" s="15">
        <v>24.5</v>
      </c>
      <c r="AQ283" s="27"/>
      <c r="AV283" s="15">
        <v>0</v>
      </c>
      <c r="AW283" s="15" t="s">
        <v>815</v>
      </c>
    </row>
    <row r="284" spans="1:49" x14ac:dyDescent="0.25">
      <c r="A284" s="15" t="s">
        <v>387</v>
      </c>
      <c r="B284" s="15" t="s">
        <v>2</v>
      </c>
      <c r="C284" s="15">
        <v>69.88</v>
      </c>
      <c r="D284" s="15">
        <v>178</v>
      </c>
      <c r="E284" s="15">
        <v>4.6900000000000004</v>
      </c>
      <c r="F284" s="15">
        <v>0.26765813190438886</v>
      </c>
      <c r="G284" s="15">
        <v>11</v>
      </c>
      <c r="H284" s="15">
        <v>-1.3625232598732422</v>
      </c>
      <c r="I284" s="15">
        <v>35</v>
      </c>
      <c r="J284" s="15">
        <v>0.52416905092588373</v>
      </c>
      <c r="K284" s="15">
        <v>116</v>
      </c>
      <c r="L284" s="15">
        <v>0.17664664195502094</v>
      </c>
      <c r="M284" s="15">
        <v>4.33</v>
      </c>
      <c r="N284" s="15">
        <v>0.15657621729536456</v>
      </c>
      <c r="O284" s="15">
        <v>7.1</v>
      </c>
      <c r="P284" s="15">
        <v>0.36437438362747998</v>
      </c>
      <c r="Q284" s="15">
        <v>0.12690116583489594</v>
      </c>
      <c r="R284" s="15">
        <v>2.1150194305815991E-2</v>
      </c>
      <c r="V284" s="27"/>
      <c r="AA284" s="15">
        <v>0</v>
      </c>
      <c r="AB284" s="15" t="s">
        <v>815</v>
      </c>
      <c r="AC284" s="27"/>
      <c r="AH284" s="15">
        <v>0</v>
      </c>
      <c r="AI284" s="15" t="s">
        <v>815</v>
      </c>
      <c r="AJ284" s="27"/>
      <c r="AO284" s="15">
        <v>0</v>
      </c>
      <c r="AP284" s="15" t="s">
        <v>815</v>
      </c>
      <c r="AQ284" s="27"/>
      <c r="AV284" s="15">
        <v>0</v>
      </c>
      <c r="AW284" s="15" t="s">
        <v>815</v>
      </c>
    </row>
    <row r="285" spans="1:49" x14ac:dyDescent="0.25">
      <c r="A285" s="15" t="s">
        <v>35</v>
      </c>
      <c r="B285" s="15" t="s">
        <v>2</v>
      </c>
      <c r="C285" s="15">
        <v>77</v>
      </c>
      <c r="D285" s="15">
        <v>240</v>
      </c>
      <c r="E285" s="15">
        <v>4.6100000000000003</v>
      </c>
      <c r="F285" s="15">
        <v>0.54646379670265233</v>
      </c>
      <c r="G285" s="15">
        <v>13</v>
      </c>
      <c r="H285" s="15">
        <v>-1.068798492016714</v>
      </c>
      <c r="I285" s="15">
        <v>32.5</v>
      </c>
      <c r="J285" s="15">
        <v>-3.7381442436364792E-2</v>
      </c>
      <c r="K285" s="15">
        <v>117</v>
      </c>
      <c r="L285" s="15">
        <v>0.28828047621715275</v>
      </c>
      <c r="M285" s="15">
        <v>4.3899999999999997</v>
      </c>
      <c r="N285" s="15">
        <v>-8.6424286220737639E-2</v>
      </c>
      <c r="O285" s="15">
        <v>7.33</v>
      </c>
      <c r="P285" s="15">
        <v>-0.20423674192323543</v>
      </c>
      <c r="Q285" s="15">
        <v>-0.5620966896772468</v>
      </c>
      <c r="R285" s="15">
        <v>-9.3682781612874466E-2</v>
      </c>
      <c r="S285" s="15">
        <v>1</v>
      </c>
      <c r="T285" s="15">
        <v>28</v>
      </c>
      <c r="U285" s="15">
        <v>28</v>
      </c>
      <c r="V285" s="27"/>
      <c r="W285" s="15">
        <v>16</v>
      </c>
      <c r="X285" s="15">
        <v>926</v>
      </c>
      <c r="Y285" s="15">
        <v>0</v>
      </c>
      <c r="Z285" s="15">
        <v>1</v>
      </c>
      <c r="AA285" s="15">
        <v>927</v>
      </c>
      <c r="AB285" s="15">
        <v>57.9375</v>
      </c>
      <c r="AC285" s="27"/>
      <c r="AH285" s="15">
        <v>0</v>
      </c>
      <c r="AI285" s="15" t="s">
        <v>815</v>
      </c>
      <c r="AJ285" s="27"/>
      <c r="AK285" s="15">
        <v>16</v>
      </c>
      <c r="AL285" s="15">
        <v>802</v>
      </c>
      <c r="AM285" s="15">
        <v>0</v>
      </c>
      <c r="AN285" s="15">
        <v>2</v>
      </c>
      <c r="AO285" s="15">
        <v>804</v>
      </c>
      <c r="AP285" s="15">
        <v>50.25</v>
      </c>
      <c r="AQ285" s="27"/>
      <c r="AR285" s="15">
        <v>14</v>
      </c>
      <c r="AS285" s="15">
        <v>598</v>
      </c>
      <c r="AT285" s="15">
        <v>0</v>
      </c>
      <c r="AU285" s="15">
        <v>5</v>
      </c>
      <c r="AV285" s="15">
        <v>603</v>
      </c>
      <c r="AW285" s="15">
        <v>43.071428571428569</v>
      </c>
    </row>
    <row r="286" spans="1:49" x14ac:dyDescent="0.25">
      <c r="A286" s="15" t="s">
        <v>326</v>
      </c>
      <c r="B286" s="15" t="s">
        <v>2</v>
      </c>
      <c r="C286" s="15">
        <v>74</v>
      </c>
      <c r="D286" s="15">
        <v>198</v>
      </c>
      <c r="E286" s="15">
        <v>4.4800000000000004</v>
      </c>
      <c r="F286" s="15">
        <v>0.99952300199982969</v>
      </c>
      <c r="G286" s="15">
        <v>8</v>
      </c>
      <c r="H286" s="15">
        <v>-1.8031104116580345</v>
      </c>
      <c r="I286" s="15">
        <v>33</v>
      </c>
      <c r="J286" s="15">
        <v>7.4928656236084898E-2</v>
      </c>
      <c r="K286" s="15">
        <v>121</v>
      </c>
      <c r="L286" s="15">
        <v>0.73481581326567991</v>
      </c>
      <c r="M286" s="15">
        <v>4.32</v>
      </c>
      <c r="N286" s="15">
        <v>0.19707630121471434</v>
      </c>
      <c r="O286" s="15">
        <v>6.68</v>
      </c>
      <c r="P286" s="15">
        <v>1.4027077433287845</v>
      </c>
      <c r="Q286" s="15">
        <v>1.6059411043870588</v>
      </c>
      <c r="R286" s="15">
        <v>0.26765685073117645</v>
      </c>
      <c r="S286" s="15">
        <v>4</v>
      </c>
      <c r="T286" s="15">
        <v>123</v>
      </c>
      <c r="U286" s="15">
        <v>117</v>
      </c>
      <c r="V286" s="27"/>
      <c r="W286" s="15">
        <v>9</v>
      </c>
      <c r="X286" s="15">
        <v>169</v>
      </c>
      <c r="Y286" s="15">
        <v>0</v>
      </c>
      <c r="Z286" s="15">
        <v>32</v>
      </c>
      <c r="AA286" s="15">
        <v>201</v>
      </c>
      <c r="AB286" s="15">
        <v>22.333333333333332</v>
      </c>
      <c r="AC286" s="27"/>
      <c r="AD286" s="15">
        <v>1</v>
      </c>
      <c r="AE286" s="15">
        <v>13</v>
      </c>
      <c r="AF286" s="15">
        <v>0</v>
      </c>
      <c r="AG286" s="15">
        <v>6</v>
      </c>
      <c r="AH286" s="15">
        <v>19</v>
      </c>
      <c r="AI286" s="15">
        <v>19</v>
      </c>
      <c r="AJ286" s="27"/>
      <c r="AO286" s="15">
        <v>0</v>
      </c>
      <c r="AP286" s="15" t="s">
        <v>815</v>
      </c>
      <c r="AQ286" s="27"/>
      <c r="AV286" s="15">
        <v>0</v>
      </c>
      <c r="AW286" s="15" t="s">
        <v>815</v>
      </c>
    </row>
    <row r="287" spans="1:49" x14ac:dyDescent="0.25">
      <c r="A287" s="15" t="s">
        <v>417</v>
      </c>
      <c r="B287" s="15" t="s">
        <v>2</v>
      </c>
      <c r="C287" s="15">
        <v>75.88</v>
      </c>
      <c r="D287" s="15">
        <v>195</v>
      </c>
      <c r="E287" s="15">
        <v>4.46</v>
      </c>
      <c r="F287" s="15">
        <v>1.0692244181993971</v>
      </c>
      <c r="G287" s="15">
        <v>8</v>
      </c>
      <c r="H287" s="15">
        <v>-1.8031104116580345</v>
      </c>
      <c r="I287" s="15">
        <v>32</v>
      </c>
      <c r="J287" s="15">
        <v>-0.1496915411088145</v>
      </c>
      <c r="K287" s="15">
        <v>114</v>
      </c>
      <c r="L287" s="15">
        <v>-4.6621026569242628E-2</v>
      </c>
      <c r="M287" s="15">
        <v>4.3499999999999996</v>
      </c>
      <c r="N287" s="15">
        <v>7.5576049456665031E-2</v>
      </c>
      <c r="O287" s="15">
        <v>7.19</v>
      </c>
      <c r="P287" s="15">
        <v>0.14187437797719862</v>
      </c>
      <c r="Q287" s="15">
        <v>-0.71274813370283086</v>
      </c>
      <c r="R287" s="15">
        <v>-0.11879135561713848</v>
      </c>
      <c r="V287" s="27"/>
      <c r="AA287" s="15">
        <v>0</v>
      </c>
      <c r="AB287" s="15" t="s">
        <v>815</v>
      </c>
      <c r="AC287" s="27"/>
      <c r="AH287" s="15">
        <v>0</v>
      </c>
      <c r="AI287" s="15" t="s">
        <v>815</v>
      </c>
      <c r="AJ287" s="27"/>
      <c r="AO287" s="15">
        <v>0</v>
      </c>
      <c r="AP287" s="15" t="s">
        <v>815</v>
      </c>
      <c r="AQ287" s="27"/>
      <c r="AV287" s="15">
        <v>0</v>
      </c>
      <c r="AW287" s="15" t="s">
        <v>815</v>
      </c>
    </row>
    <row r="288" spans="1:49" x14ac:dyDescent="0.25">
      <c r="A288" s="15" t="s">
        <v>277</v>
      </c>
      <c r="B288" s="15" t="s">
        <v>2</v>
      </c>
      <c r="C288" s="15">
        <v>75.75</v>
      </c>
      <c r="D288" s="15">
        <v>218</v>
      </c>
      <c r="E288" s="15">
        <v>4.5999999999999996</v>
      </c>
      <c r="F288" s="15">
        <v>0.58131450480243763</v>
      </c>
      <c r="G288" s="15">
        <v>20</v>
      </c>
      <c r="H288" s="15">
        <v>-4.0761804518865366E-2</v>
      </c>
      <c r="I288" s="15">
        <v>36</v>
      </c>
      <c r="J288" s="15">
        <v>0.74878924827078308</v>
      </c>
      <c r="K288" s="15">
        <v>123</v>
      </c>
      <c r="L288" s="15">
        <v>0.95808348178994351</v>
      </c>
      <c r="M288" s="15">
        <v>4.25</v>
      </c>
      <c r="N288" s="15">
        <v>0.4805768886501699</v>
      </c>
      <c r="O288" s="15">
        <v>7.07</v>
      </c>
      <c r="P288" s="15">
        <v>0.43854105217757161</v>
      </c>
      <c r="Q288" s="15">
        <v>3.1665433711720401</v>
      </c>
      <c r="R288" s="15">
        <v>0.52775722852867335</v>
      </c>
      <c r="V288" s="27"/>
      <c r="AA288" s="15">
        <v>0</v>
      </c>
      <c r="AB288" s="15" t="s">
        <v>815</v>
      </c>
      <c r="AC288" s="27"/>
      <c r="AH288" s="15">
        <v>0</v>
      </c>
      <c r="AI288" s="15" t="s">
        <v>815</v>
      </c>
      <c r="AJ288" s="27"/>
      <c r="AO288" s="15">
        <v>0</v>
      </c>
      <c r="AP288" s="15" t="s">
        <v>815</v>
      </c>
      <c r="AQ288" s="27"/>
      <c r="AV288" s="15">
        <v>0</v>
      </c>
      <c r="AW288" s="15" t="s">
        <v>815</v>
      </c>
    </row>
    <row r="289" spans="1:49" x14ac:dyDescent="0.25">
      <c r="A289" s="15" t="s">
        <v>268</v>
      </c>
      <c r="B289" s="15" t="s">
        <v>2</v>
      </c>
      <c r="C289" s="15">
        <v>71.75</v>
      </c>
      <c r="D289" s="15">
        <v>192</v>
      </c>
      <c r="E289" s="15">
        <v>4.5199999999999996</v>
      </c>
      <c r="F289" s="15">
        <v>0.86012016960070115</v>
      </c>
      <c r="I289" s="15">
        <v>38</v>
      </c>
      <c r="J289" s="15">
        <v>1.1980296429605819</v>
      </c>
      <c r="K289" s="15">
        <v>126</v>
      </c>
      <c r="L289" s="15">
        <v>1.2929849845763388</v>
      </c>
      <c r="M289" s="15">
        <v>4.01</v>
      </c>
      <c r="N289" s="15">
        <v>1.4525789027145859</v>
      </c>
      <c r="Q289" s="15">
        <v>4.8037136998522074</v>
      </c>
      <c r="R289" s="15">
        <v>1.2009284249630519</v>
      </c>
      <c r="S289" s="15">
        <v>2</v>
      </c>
      <c r="T289" s="15">
        <v>39</v>
      </c>
      <c r="U289" s="15">
        <v>38</v>
      </c>
      <c r="V289" s="27"/>
      <c r="W289" s="15">
        <v>13</v>
      </c>
      <c r="X289" s="15">
        <v>492</v>
      </c>
      <c r="Y289" s="15">
        <v>0</v>
      </c>
      <c r="Z289" s="15">
        <v>1</v>
      </c>
      <c r="AA289" s="15">
        <v>493</v>
      </c>
      <c r="AB289" s="15">
        <v>37.92307692307692</v>
      </c>
      <c r="AC289" s="27"/>
      <c r="AD289" s="15">
        <v>10</v>
      </c>
      <c r="AE289" s="15">
        <v>240</v>
      </c>
      <c r="AF289" s="15">
        <v>0</v>
      </c>
      <c r="AG289" s="15">
        <v>0</v>
      </c>
      <c r="AH289" s="15">
        <v>240</v>
      </c>
      <c r="AI289" s="15">
        <v>24</v>
      </c>
      <c r="AJ289" s="27"/>
      <c r="AK289" s="15">
        <v>16</v>
      </c>
      <c r="AL289" s="15">
        <v>818</v>
      </c>
      <c r="AM289" s="15">
        <v>0</v>
      </c>
      <c r="AN289" s="15">
        <v>65</v>
      </c>
      <c r="AO289" s="15">
        <v>883</v>
      </c>
      <c r="AP289" s="15">
        <v>55.1875</v>
      </c>
      <c r="AQ289" s="27"/>
      <c r="AR289" s="15">
        <v>14</v>
      </c>
      <c r="AS289" s="15">
        <v>737</v>
      </c>
      <c r="AT289" s="15">
        <v>0</v>
      </c>
      <c r="AU289" s="15">
        <v>24</v>
      </c>
      <c r="AV289" s="15">
        <v>761</v>
      </c>
      <c r="AW289" s="15">
        <v>54.357142857142854</v>
      </c>
    </row>
    <row r="290" spans="1:49" x14ac:dyDescent="0.25">
      <c r="A290" s="15" t="s">
        <v>79</v>
      </c>
      <c r="B290" s="15" t="s">
        <v>2</v>
      </c>
      <c r="C290" s="15">
        <v>75.75</v>
      </c>
      <c r="D290" s="15">
        <v>211</v>
      </c>
      <c r="E290" s="15">
        <v>4.42</v>
      </c>
      <c r="F290" s="15">
        <v>1.2086272505985289</v>
      </c>
      <c r="G290" s="15">
        <v>16</v>
      </c>
      <c r="H290" s="15">
        <v>-0.62821134023192171</v>
      </c>
      <c r="I290" s="15">
        <v>39</v>
      </c>
      <c r="J290" s="15">
        <v>1.4226498403054813</v>
      </c>
      <c r="K290" s="15">
        <v>123</v>
      </c>
      <c r="L290" s="15">
        <v>0.95808348178994351</v>
      </c>
      <c r="M290" s="15">
        <v>4.1500000000000004</v>
      </c>
      <c r="N290" s="15">
        <v>0.88557772784367483</v>
      </c>
      <c r="O290" s="15">
        <v>7.18</v>
      </c>
      <c r="P290" s="15">
        <v>0.16659660082723135</v>
      </c>
      <c r="Q290" s="15">
        <v>4.0133235611329381</v>
      </c>
      <c r="R290" s="15">
        <v>0.66888726018882305</v>
      </c>
      <c r="S290" s="15">
        <v>4</v>
      </c>
      <c r="T290" s="15">
        <v>118</v>
      </c>
      <c r="U290" s="15">
        <v>112</v>
      </c>
      <c r="V290" s="27"/>
      <c r="W290" s="15">
        <v>10</v>
      </c>
      <c r="X290" s="15">
        <v>295</v>
      </c>
      <c r="Y290" s="15">
        <v>0</v>
      </c>
      <c r="Z290" s="15">
        <v>3</v>
      </c>
      <c r="AA290" s="15">
        <v>298</v>
      </c>
      <c r="AB290" s="15">
        <v>29.8</v>
      </c>
      <c r="AC290" s="27"/>
      <c r="AD290" s="15">
        <v>11</v>
      </c>
      <c r="AE290" s="15">
        <v>511</v>
      </c>
      <c r="AF290" s="15">
        <v>0</v>
      </c>
      <c r="AG290" s="15">
        <v>2</v>
      </c>
      <c r="AH290" s="15">
        <v>513</v>
      </c>
      <c r="AI290" s="15">
        <v>46.636363636363633</v>
      </c>
      <c r="AJ290" s="27"/>
      <c r="AO290" s="15">
        <v>0</v>
      </c>
      <c r="AP290" s="15" t="s">
        <v>815</v>
      </c>
      <c r="AQ290" s="27"/>
      <c r="AR290" s="15">
        <v>15</v>
      </c>
      <c r="AS290" s="15">
        <v>681</v>
      </c>
      <c r="AT290" s="15">
        <v>0</v>
      </c>
      <c r="AU290" s="15">
        <v>22</v>
      </c>
      <c r="AV290" s="15">
        <v>703</v>
      </c>
      <c r="AW290" s="15">
        <v>46.866666666666667</v>
      </c>
    </row>
    <row r="291" spans="1:49" x14ac:dyDescent="0.25">
      <c r="A291" s="15" t="s">
        <v>204</v>
      </c>
      <c r="B291" s="15" t="s">
        <v>2</v>
      </c>
      <c r="C291" s="15">
        <v>73</v>
      </c>
      <c r="D291" s="15">
        <v>198</v>
      </c>
      <c r="E291" s="15">
        <v>4.5</v>
      </c>
      <c r="F291" s="15">
        <v>0.92982158580026542</v>
      </c>
      <c r="G291" s="15">
        <v>15</v>
      </c>
      <c r="H291" s="15">
        <v>-0.77507372416018583</v>
      </c>
      <c r="I291" s="15">
        <v>36.5</v>
      </c>
      <c r="J291" s="15">
        <v>0.86109934694323276</v>
      </c>
      <c r="K291" s="15">
        <v>116</v>
      </c>
      <c r="L291" s="15">
        <v>0.17664664195502094</v>
      </c>
      <c r="M291" s="15">
        <v>4.2</v>
      </c>
      <c r="N291" s="15">
        <v>0.68307730824692237</v>
      </c>
      <c r="O291" s="15">
        <v>7.08</v>
      </c>
      <c r="P291" s="15">
        <v>0.41381882932754105</v>
      </c>
      <c r="Q291" s="15">
        <v>2.2893899881127968</v>
      </c>
      <c r="R291" s="15">
        <v>0.38156499801879945</v>
      </c>
      <c r="S291" s="15">
        <v>6</v>
      </c>
      <c r="T291" s="15">
        <v>190</v>
      </c>
      <c r="U291" s="15">
        <v>170</v>
      </c>
      <c r="V291" s="27"/>
      <c r="AA291" s="15">
        <v>0</v>
      </c>
      <c r="AB291" s="15" t="s">
        <v>815</v>
      </c>
      <c r="AC291" s="27"/>
      <c r="AD291" s="15">
        <v>5</v>
      </c>
      <c r="AE291" s="15">
        <v>28</v>
      </c>
      <c r="AF291" s="15">
        <v>0</v>
      </c>
      <c r="AG291" s="15">
        <v>7</v>
      </c>
      <c r="AH291" s="15">
        <v>35</v>
      </c>
      <c r="AI291" s="15">
        <v>7</v>
      </c>
      <c r="AJ291" s="27"/>
      <c r="AO291" s="15">
        <v>0</v>
      </c>
      <c r="AP291" s="15" t="s">
        <v>815</v>
      </c>
      <c r="AQ291" s="27"/>
      <c r="AR291" s="15">
        <v>4</v>
      </c>
      <c r="AS291" s="15">
        <v>11</v>
      </c>
      <c r="AT291" s="15">
        <v>0</v>
      </c>
      <c r="AU291" s="15">
        <v>28</v>
      </c>
      <c r="AV291" s="15">
        <v>39</v>
      </c>
      <c r="AW291" s="15">
        <v>9.75</v>
      </c>
    </row>
    <row r="292" spans="1:49" x14ac:dyDescent="0.25">
      <c r="A292" s="15" t="s">
        <v>87</v>
      </c>
      <c r="B292" s="15" t="s">
        <v>2</v>
      </c>
      <c r="C292" s="15">
        <v>69.38</v>
      </c>
      <c r="D292" s="15">
        <v>192</v>
      </c>
      <c r="E292" s="15">
        <v>4.46</v>
      </c>
      <c r="F292" s="15">
        <v>1.0692244181993971</v>
      </c>
      <c r="G292" s="15">
        <v>20</v>
      </c>
      <c r="H292" s="15">
        <v>-4.0761804518865366E-2</v>
      </c>
      <c r="I292" s="15">
        <v>39</v>
      </c>
      <c r="J292" s="15">
        <v>1.4226498403054813</v>
      </c>
      <c r="K292" s="15">
        <v>122</v>
      </c>
      <c r="L292" s="15">
        <v>0.84644964752781171</v>
      </c>
      <c r="M292" s="15">
        <v>4.01</v>
      </c>
      <c r="N292" s="15">
        <v>1.4525789027145859</v>
      </c>
      <c r="O292" s="15">
        <v>6.77</v>
      </c>
      <c r="P292" s="15">
        <v>1.1802077376785052</v>
      </c>
      <c r="Q292" s="15">
        <v>5.9303487419069159</v>
      </c>
      <c r="R292" s="15">
        <v>0.98839145698448594</v>
      </c>
      <c r="S292" s="15">
        <v>7</v>
      </c>
      <c r="T292" s="15">
        <v>218</v>
      </c>
      <c r="U292" s="15">
        <v>186</v>
      </c>
      <c r="V292" s="27"/>
      <c r="W292" s="15">
        <v>4</v>
      </c>
      <c r="X292" s="15">
        <v>65</v>
      </c>
      <c r="Y292" s="15">
        <v>0</v>
      </c>
      <c r="Z292" s="15">
        <v>5</v>
      </c>
      <c r="AA292" s="15">
        <v>70</v>
      </c>
      <c r="AB292" s="15">
        <v>17.5</v>
      </c>
      <c r="AC292" s="27"/>
      <c r="AD292" s="15">
        <v>4</v>
      </c>
      <c r="AE292" s="15">
        <v>54</v>
      </c>
      <c r="AF292" s="15">
        <v>0</v>
      </c>
      <c r="AG292" s="15">
        <v>32</v>
      </c>
      <c r="AH292" s="15">
        <v>86</v>
      </c>
      <c r="AI292" s="15">
        <v>21.5</v>
      </c>
      <c r="AJ292" s="27"/>
      <c r="AK292" s="15">
        <v>3</v>
      </c>
      <c r="AL292" s="15">
        <v>17</v>
      </c>
      <c r="AM292" s="15">
        <v>0</v>
      </c>
      <c r="AN292" s="15">
        <v>11</v>
      </c>
      <c r="AO292" s="15">
        <v>28</v>
      </c>
      <c r="AP292" s="15">
        <v>9.3333333333333339</v>
      </c>
      <c r="AQ292" s="27"/>
      <c r="AR292" s="15">
        <v>13</v>
      </c>
      <c r="AS292" s="15">
        <v>262</v>
      </c>
      <c r="AT292" s="15">
        <v>0</v>
      </c>
      <c r="AU292" s="15">
        <v>73</v>
      </c>
      <c r="AV292" s="15">
        <v>335</v>
      </c>
      <c r="AW292" s="15">
        <v>25.76923076923077</v>
      </c>
    </row>
    <row r="293" spans="1:49" x14ac:dyDescent="0.25">
      <c r="A293" s="15" t="s">
        <v>120</v>
      </c>
      <c r="B293" s="15" t="s">
        <v>2</v>
      </c>
      <c r="C293" s="15">
        <v>72</v>
      </c>
      <c r="D293" s="15">
        <v>197</v>
      </c>
      <c r="E293" s="15">
        <v>4.5199999999999996</v>
      </c>
      <c r="F293" s="15">
        <v>0.86012016960070115</v>
      </c>
      <c r="G293" s="15">
        <v>10</v>
      </c>
      <c r="H293" s="15">
        <v>-1.5093856438015063</v>
      </c>
      <c r="I293" s="15">
        <v>34</v>
      </c>
      <c r="J293" s="15">
        <v>0.29954885358098426</v>
      </c>
      <c r="K293" s="15">
        <v>116</v>
      </c>
      <c r="L293" s="15">
        <v>0.17664664195502094</v>
      </c>
      <c r="M293" s="15">
        <v>4.18</v>
      </c>
      <c r="N293" s="15">
        <v>0.76407747608562548</v>
      </c>
      <c r="O293" s="15">
        <v>7</v>
      </c>
      <c r="P293" s="15">
        <v>0.61159661212778971</v>
      </c>
      <c r="Q293" s="15">
        <v>1.2026041095486151</v>
      </c>
      <c r="R293" s="15">
        <v>0.2004340182581025</v>
      </c>
      <c r="V293" s="27"/>
      <c r="AA293" s="15">
        <v>0</v>
      </c>
      <c r="AB293" s="15" t="s">
        <v>815</v>
      </c>
      <c r="AC293" s="27"/>
      <c r="AD293" s="15">
        <v>6</v>
      </c>
      <c r="AE293" s="15">
        <v>126</v>
      </c>
      <c r="AF293" s="15">
        <v>0</v>
      </c>
      <c r="AG293" s="15">
        <v>0</v>
      </c>
      <c r="AH293" s="15">
        <v>126</v>
      </c>
      <c r="AI293" s="15">
        <v>21</v>
      </c>
      <c r="AJ293" s="27"/>
      <c r="AK293" s="15">
        <v>8</v>
      </c>
      <c r="AL293" s="15">
        <v>66</v>
      </c>
      <c r="AM293" s="15">
        <v>0</v>
      </c>
      <c r="AN293" s="15">
        <v>63</v>
      </c>
      <c r="AO293" s="15">
        <v>129</v>
      </c>
      <c r="AP293" s="15">
        <v>16.125</v>
      </c>
      <c r="AQ293" s="27"/>
      <c r="AR293" s="15">
        <v>6</v>
      </c>
      <c r="AS293" s="15">
        <v>175</v>
      </c>
      <c r="AT293" s="15">
        <v>0</v>
      </c>
      <c r="AU293" s="15">
        <v>0</v>
      </c>
      <c r="AV293" s="15">
        <v>175</v>
      </c>
      <c r="AW293" s="15">
        <v>29.166666666666668</v>
      </c>
    </row>
    <row r="294" spans="1:49" x14ac:dyDescent="0.25">
      <c r="A294" s="15" t="s">
        <v>151</v>
      </c>
      <c r="B294" s="15" t="s">
        <v>2</v>
      </c>
      <c r="C294" s="15">
        <v>76.75</v>
      </c>
      <c r="D294" s="15">
        <v>231</v>
      </c>
      <c r="E294" s="15">
        <v>4.53</v>
      </c>
      <c r="F294" s="15">
        <v>0.82526946150091585</v>
      </c>
      <c r="G294" s="15">
        <v>12</v>
      </c>
      <c r="H294" s="15">
        <v>-1.2156608759449781</v>
      </c>
      <c r="I294" s="15">
        <v>37</v>
      </c>
      <c r="J294" s="15">
        <v>0.97340944561568243</v>
      </c>
      <c r="M294" s="15">
        <v>4.26</v>
      </c>
      <c r="N294" s="15">
        <v>0.44007680473082011</v>
      </c>
      <c r="O294" s="15">
        <v>7.08</v>
      </c>
      <c r="P294" s="15">
        <v>0.41381882932754105</v>
      </c>
      <c r="Q294" s="15">
        <v>1.4369136652299814</v>
      </c>
      <c r="R294" s="15">
        <v>0.28738273304599626</v>
      </c>
      <c r="S294" s="15">
        <v>1</v>
      </c>
      <c r="T294" s="15">
        <v>7</v>
      </c>
      <c r="U294" s="15">
        <v>7</v>
      </c>
      <c r="V294" s="27"/>
      <c r="W294" s="15">
        <v>15</v>
      </c>
      <c r="X294" s="15">
        <v>769</v>
      </c>
      <c r="Y294" s="15">
        <v>0</v>
      </c>
      <c r="Z294" s="15">
        <v>0</v>
      </c>
      <c r="AA294" s="15">
        <v>769</v>
      </c>
      <c r="AB294" s="15">
        <v>51.266666666666666</v>
      </c>
      <c r="AC294" s="27"/>
      <c r="AD294" s="15">
        <v>15</v>
      </c>
      <c r="AE294" s="15">
        <v>858</v>
      </c>
      <c r="AF294" s="15">
        <v>0</v>
      </c>
      <c r="AG294" s="15">
        <v>4</v>
      </c>
      <c r="AH294" s="15">
        <v>862</v>
      </c>
      <c r="AI294" s="15">
        <v>57.466666666666669</v>
      </c>
      <c r="AJ294" s="27"/>
      <c r="AK294" s="15">
        <v>16</v>
      </c>
      <c r="AL294" s="15">
        <v>946</v>
      </c>
      <c r="AM294" s="15">
        <v>1</v>
      </c>
      <c r="AN294" s="15">
        <v>0</v>
      </c>
      <c r="AO294" s="15">
        <v>947</v>
      </c>
      <c r="AP294" s="15">
        <v>59.1875</v>
      </c>
      <c r="AQ294" s="27"/>
      <c r="AR294" s="15">
        <v>15</v>
      </c>
      <c r="AS294" s="15">
        <v>881</v>
      </c>
      <c r="AT294" s="15">
        <v>0</v>
      </c>
      <c r="AU294" s="15">
        <v>0</v>
      </c>
      <c r="AV294" s="15">
        <v>881</v>
      </c>
      <c r="AW294" s="15">
        <v>58.733333333333334</v>
      </c>
    </row>
    <row r="295" spans="1:49" x14ac:dyDescent="0.25">
      <c r="A295" s="15" t="s">
        <v>32</v>
      </c>
      <c r="B295" s="15" t="s">
        <v>2</v>
      </c>
      <c r="C295" s="15">
        <v>71.25</v>
      </c>
      <c r="D295" s="15">
        <v>198</v>
      </c>
      <c r="E295" s="15">
        <v>4.43</v>
      </c>
      <c r="F295" s="15">
        <v>1.1737765424987467</v>
      </c>
      <c r="G295" s="15">
        <v>7</v>
      </c>
      <c r="H295" s="15">
        <v>-1.9499727955862987</v>
      </c>
      <c r="I295" s="15">
        <v>38.5</v>
      </c>
      <c r="J295" s="15">
        <v>1.3103397416330316</v>
      </c>
      <c r="K295" s="15">
        <v>122</v>
      </c>
      <c r="L295" s="15">
        <v>0.84644964752781171</v>
      </c>
      <c r="M295" s="15">
        <v>3.94</v>
      </c>
      <c r="N295" s="15">
        <v>1.7360794901500398</v>
      </c>
      <c r="O295" s="15">
        <v>6.69</v>
      </c>
      <c r="P295" s="15">
        <v>1.3779855204787517</v>
      </c>
      <c r="Q295" s="15">
        <v>4.4946581467020827</v>
      </c>
      <c r="R295" s="15">
        <v>0.74910969111701375</v>
      </c>
      <c r="S295" s="15">
        <v>1</v>
      </c>
      <c r="T295" s="15">
        <v>12</v>
      </c>
      <c r="U295" s="15">
        <v>12</v>
      </c>
      <c r="V295" s="27"/>
      <c r="W295" s="15">
        <v>12</v>
      </c>
      <c r="X295" s="15">
        <v>771</v>
      </c>
      <c r="Y295" s="15">
        <v>0</v>
      </c>
      <c r="Z295" s="15">
        <v>45</v>
      </c>
      <c r="AA295" s="15">
        <v>816</v>
      </c>
      <c r="AB295" s="15">
        <v>68</v>
      </c>
      <c r="AC295" s="27"/>
      <c r="AD295" s="15">
        <v>15</v>
      </c>
      <c r="AE295" s="15">
        <v>998</v>
      </c>
      <c r="AF295" s="15">
        <v>1</v>
      </c>
      <c r="AG295" s="15">
        <v>15</v>
      </c>
      <c r="AH295" s="15">
        <v>1014</v>
      </c>
      <c r="AI295" s="15">
        <v>67.599999999999994</v>
      </c>
      <c r="AJ295" s="27"/>
      <c r="AK295" s="15">
        <v>16</v>
      </c>
      <c r="AL295" s="15">
        <v>1002</v>
      </c>
      <c r="AM295" s="15">
        <v>1</v>
      </c>
      <c r="AN295" s="15">
        <v>20</v>
      </c>
      <c r="AO295" s="15">
        <v>1023</v>
      </c>
      <c r="AP295" s="15">
        <v>63.9375</v>
      </c>
      <c r="AQ295" s="27"/>
      <c r="AR295" s="15">
        <v>4</v>
      </c>
      <c r="AS295" s="15">
        <v>211</v>
      </c>
      <c r="AT295" s="15">
        <v>0</v>
      </c>
      <c r="AU295" s="15">
        <v>4</v>
      </c>
      <c r="AV295" s="15">
        <v>215</v>
      </c>
      <c r="AW295" s="15">
        <v>53.75</v>
      </c>
    </row>
    <row r="296" spans="1:49" x14ac:dyDescent="0.25">
      <c r="A296" s="15" t="s">
        <v>355</v>
      </c>
      <c r="B296" s="15" t="s">
        <v>2</v>
      </c>
      <c r="C296" s="15">
        <v>72.38</v>
      </c>
      <c r="D296" s="15">
        <v>175</v>
      </c>
      <c r="E296" s="15">
        <v>4.4000000000000004</v>
      </c>
      <c r="F296" s="15">
        <v>1.2783286667980933</v>
      </c>
      <c r="I296" s="15">
        <v>38</v>
      </c>
      <c r="J296" s="15">
        <v>1.1980296429605819</v>
      </c>
      <c r="K296" s="15">
        <v>123</v>
      </c>
      <c r="L296" s="15">
        <v>0.95808348178994351</v>
      </c>
      <c r="O296" s="15">
        <v>7.09</v>
      </c>
      <c r="P296" s="15">
        <v>0.38909660647751054</v>
      </c>
      <c r="Q296" s="15">
        <v>3.8235383980261286</v>
      </c>
      <c r="R296" s="15">
        <v>0.95588459950653215</v>
      </c>
      <c r="S296" s="15">
        <v>2</v>
      </c>
      <c r="T296" s="15">
        <v>45</v>
      </c>
      <c r="U296" s="15">
        <v>44</v>
      </c>
      <c r="V296" s="27"/>
      <c r="W296" s="15">
        <v>15</v>
      </c>
      <c r="X296" s="15">
        <v>498</v>
      </c>
      <c r="Y296" s="15">
        <v>0</v>
      </c>
      <c r="Z296" s="15">
        <v>29</v>
      </c>
      <c r="AA296" s="15">
        <v>527</v>
      </c>
      <c r="AB296" s="15">
        <v>35.133333333333333</v>
      </c>
      <c r="AC296" s="27"/>
      <c r="AD296" s="15">
        <v>1</v>
      </c>
      <c r="AE296" s="15">
        <v>6</v>
      </c>
      <c r="AF296" s="15">
        <v>0</v>
      </c>
      <c r="AG296" s="15">
        <v>0</v>
      </c>
      <c r="AH296" s="15">
        <v>6</v>
      </c>
      <c r="AI296" s="15">
        <v>6</v>
      </c>
      <c r="AJ296" s="27"/>
      <c r="AK296" s="15">
        <v>15</v>
      </c>
      <c r="AL296" s="15">
        <v>338</v>
      </c>
      <c r="AM296" s="15">
        <v>0</v>
      </c>
      <c r="AN296" s="15">
        <v>21</v>
      </c>
      <c r="AO296" s="15">
        <v>359</v>
      </c>
      <c r="AP296" s="15">
        <v>23.933333333333334</v>
      </c>
      <c r="AQ296" s="27"/>
      <c r="AR296" s="15">
        <v>16</v>
      </c>
      <c r="AS296" s="15">
        <v>817</v>
      </c>
      <c r="AT296" s="15">
        <v>0</v>
      </c>
      <c r="AU296" s="15">
        <v>6</v>
      </c>
      <c r="AV296" s="15">
        <v>823</v>
      </c>
      <c r="AW296" s="15">
        <v>51.4375</v>
      </c>
    </row>
    <row r="297" spans="1:49" x14ac:dyDescent="0.25">
      <c r="A297" s="15" t="s">
        <v>149</v>
      </c>
      <c r="B297" s="15" t="s">
        <v>2</v>
      </c>
      <c r="C297" s="15">
        <v>74</v>
      </c>
      <c r="D297" s="15">
        <v>225</v>
      </c>
      <c r="E297" s="15">
        <v>4.41</v>
      </c>
      <c r="F297" s="15">
        <v>1.2434779586983111</v>
      </c>
      <c r="G297" s="15">
        <v>19</v>
      </c>
      <c r="H297" s="15">
        <v>-0.18762418844712947</v>
      </c>
      <c r="Q297" s="15">
        <v>1.0558537702511817</v>
      </c>
      <c r="R297" s="15">
        <v>0.52792688512559083</v>
      </c>
      <c r="S297" s="15">
        <v>6</v>
      </c>
      <c r="T297" s="15">
        <v>209</v>
      </c>
      <c r="U297" s="15">
        <v>181</v>
      </c>
      <c r="V297" s="27"/>
      <c r="W297" s="15">
        <v>1</v>
      </c>
      <c r="X297" s="15">
        <v>3</v>
      </c>
      <c r="Y297" s="15">
        <v>0</v>
      </c>
      <c r="Z297" s="15">
        <v>18</v>
      </c>
      <c r="AA297" s="15">
        <v>21</v>
      </c>
      <c r="AB297" s="15">
        <v>21</v>
      </c>
      <c r="AC297" s="27"/>
      <c r="AD297" s="15">
        <v>12</v>
      </c>
      <c r="AE297" s="15">
        <v>521</v>
      </c>
      <c r="AF297" s="15">
        <v>0</v>
      </c>
      <c r="AG297" s="15">
        <v>167</v>
      </c>
      <c r="AH297" s="15">
        <v>688</v>
      </c>
      <c r="AI297" s="15">
        <v>57.333333333333336</v>
      </c>
      <c r="AJ297" s="27"/>
      <c r="AK297" s="15">
        <v>16</v>
      </c>
      <c r="AL297" s="15">
        <v>871</v>
      </c>
      <c r="AM297" s="15">
        <v>0</v>
      </c>
      <c r="AN297" s="15">
        <v>12</v>
      </c>
      <c r="AO297" s="15">
        <v>883</v>
      </c>
      <c r="AP297" s="15">
        <v>55.1875</v>
      </c>
      <c r="AQ297" s="27"/>
      <c r="AV297" s="15">
        <v>0</v>
      </c>
      <c r="AW297" s="15" t="s">
        <v>815</v>
      </c>
    </row>
    <row r="298" spans="1:49" x14ac:dyDescent="0.25">
      <c r="A298" s="15" t="s">
        <v>211</v>
      </c>
      <c r="B298" s="15" t="s">
        <v>2</v>
      </c>
      <c r="C298" s="15">
        <v>69.13</v>
      </c>
      <c r="D298" s="15">
        <v>193</v>
      </c>
      <c r="E298" s="15">
        <v>4.4800000000000004</v>
      </c>
      <c r="F298" s="15">
        <v>0.99952300199982969</v>
      </c>
      <c r="G298" s="15">
        <v>18</v>
      </c>
      <c r="H298" s="15">
        <v>-0.33448657237539359</v>
      </c>
      <c r="I298" s="15">
        <v>35.5</v>
      </c>
      <c r="J298" s="15">
        <v>0.6364791495983334</v>
      </c>
      <c r="K298" s="15">
        <v>124</v>
      </c>
      <c r="L298" s="15">
        <v>1.0697173160520752</v>
      </c>
      <c r="M298" s="15">
        <v>4.2699999999999996</v>
      </c>
      <c r="N298" s="15">
        <v>0.39957672081147039</v>
      </c>
      <c r="O298" s="15">
        <v>6.84</v>
      </c>
      <c r="P298" s="15">
        <v>1.007152177728287</v>
      </c>
      <c r="Q298" s="15">
        <v>3.777961793814602</v>
      </c>
      <c r="R298" s="15">
        <v>0.62966029896910036</v>
      </c>
      <c r="S298" s="15">
        <v>6</v>
      </c>
      <c r="T298" s="15">
        <v>185</v>
      </c>
      <c r="U298" s="15">
        <v>166</v>
      </c>
      <c r="V298" s="27"/>
      <c r="W298" s="15">
        <v>8</v>
      </c>
      <c r="X298" s="15">
        <v>116</v>
      </c>
      <c r="Y298" s="15">
        <v>0</v>
      </c>
      <c r="Z298" s="15">
        <v>14</v>
      </c>
      <c r="AA298" s="15">
        <v>130</v>
      </c>
      <c r="AB298" s="15">
        <v>16.25</v>
      </c>
      <c r="AC298" s="27"/>
      <c r="AH298" s="15">
        <v>0</v>
      </c>
      <c r="AI298" s="15" t="s">
        <v>815</v>
      </c>
      <c r="AJ298" s="27"/>
      <c r="AO298" s="15">
        <v>0</v>
      </c>
      <c r="AP298" s="15" t="s">
        <v>815</v>
      </c>
      <c r="AQ298" s="27"/>
      <c r="AV298" s="15">
        <v>0</v>
      </c>
      <c r="AW298" s="15" t="s">
        <v>815</v>
      </c>
    </row>
    <row r="299" spans="1:49" x14ac:dyDescent="0.25">
      <c r="A299" s="15" t="s">
        <v>191</v>
      </c>
      <c r="B299" s="15" t="s">
        <v>2</v>
      </c>
      <c r="C299" s="15">
        <v>72.38</v>
      </c>
      <c r="D299" s="15">
        <v>199</v>
      </c>
      <c r="E299" s="15">
        <v>4.6399999999999997</v>
      </c>
      <c r="F299" s="15">
        <v>0.44191167240330587</v>
      </c>
      <c r="G299" s="15">
        <v>8</v>
      </c>
      <c r="H299" s="15">
        <v>-1.8031104116580345</v>
      </c>
      <c r="I299" s="15">
        <v>35.5</v>
      </c>
      <c r="J299" s="15">
        <v>0.6364791495983334</v>
      </c>
      <c r="K299" s="15">
        <v>117</v>
      </c>
      <c r="L299" s="15">
        <v>0.28828047621715275</v>
      </c>
      <c r="M299" s="15">
        <v>4.1100000000000003</v>
      </c>
      <c r="N299" s="15">
        <v>1.0475780635210774</v>
      </c>
      <c r="O299" s="15">
        <v>6.68</v>
      </c>
      <c r="P299" s="15">
        <v>1.4027077433287845</v>
      </c>
      <c r="Q299" s="15">
        <v>2.0138466934106196</v>
      </c>
      <c r="R299" s="15">
        <v>0.33564111556843662</v>
      </c>
      <c r="S299" s="15">
        <v>5</v>
      </c>
      <c r="T299" s="15">
        <v>142</v>
      </c>
      <c r="U299" s="15">
        <v>134</v>
      </c>
      <c r="V299" s="27"/>
      <c r="W299" s="15">
        <v>16</v>
      </c>
      <c r="X299" s="15">
        <v>178</v>
      </c>
      <c r="Y299" s="15">
        <v>0</v>
      </c>
      <c r="Z299" s="15">
        <v>78</v>
      </c>
      <c r="AA299" s="15">
        <v>256</v>
      </c>
      <c r="AB299" s="15">
        <v>16</v>
      </c>
      <c r="AC299" s="27"/>
      <c r="AD299" s="15">
        <v>16</v>
      </c>
      <c r="AE299" s="15">
        <v>454</v>
      </c>
      <c r="AF299" s="15">
        <v>0</v>
      </c>
      <c r="AG299" s="15">
        <v>132</v>
      </c>
      <c r="AH299" s="15">
        <v>586</v>
      </c>
      <c r="AI299" s="15">
        <v>36.625</v>
      </c>
      <c r="AJ299" s="27"/>
      <c r="AK299" s="15">
        <v>16</v>
      </c>
      <c r="AL299" s="15">
        <v>270</v>
      </c>
      <c r="AM299" s="15">
        <v>0</v>
      </c>
      <c r="AN299" s="15">
        <v>163</v>
      </c>
      <c r="AO299" s="15">
        <v>433</v>
      </c>
      <c r="AP299" s="15">
        <v>27.0625</v>
      </c>
      <c r="AQ299" s="27"/>
      <c r="AR299" s="15">
        <v>16</v>
      </c>
      <c r="AS299" s="15">
        <v>612</v>
      </c>
      <c r="AT299" s="15">
        <v>0</v>
      </c>
      <c r="AU299" s="15">
        <v>54</v>
      </c>
      <c r="AV299" s="15">
        <v>666</v>
      </c>
      <c r="AW299" s="15">
        <v>41.625</v>
      </c>
    </row>
    <row r="300" spans="1:49" x14ac:dyDescent="0.25">
      <c r="A300" s="15" t="s">
        <v>421</v>
      </c>
      <c r="B300" s="15" t="s">
        <v>2</v>
      </c>
      <c r="C300" s="15">
        <v>72.75</v>
      </c>
      <c r="D300" s="15">
        <v>211</v>
      </c>
      <c r="E300" s="15">
        <v>4.43</v>
      </c>
      <c r="F300" s="15">
        <v>1.1737765424987467</v>
      </c>
      <c r="G300" s="15">
        <v>16</v>
      </c>
      <c r="H300" s="15">
        <v>-0.62821134023192171</v>
      </c>
      <c r="I300" s="15">
        <v>34</v>
      </c>
      <c r="J300" s="15">
        <v>0.29954885358098426</v>
      </c>
      <c r="K300" s="15">
        <v>125</v>
      </c>
      <c r="L300" s="15">
        <v>1.1813511503142071</v>
      </c>
      <c r="M300" s="15">
        <v>4.34</v>
      </c>
      <c r="N300" s="15">
        <v>0.1160761333760148</v>
      </c>
      <c r="O300" s="15">
        <v>6.95</v>
      </c>
      <c r="P300" s="15">
        <v>0.73520772637794463</v>
      </c>
      <c r="Q300" s="15">
        <v>2.8777490659159755</v>
      </c>
      <c r="R300" s="15">
        <v>0.47962484431932922</v>
      </c>
      <c r="S300" s="15">
        <v>1</v>
      </c>
      <c r="T300" s="15">
        <v>4</v>
      </c>
      <c r="U300" s="15">
        <v>4</v>
      </c>
      <c r="V300" s="27"/>
      <c r="W300" s="15">
        <v>16</v>
      </c>
      <c r="X300" s="15">
        <v>1026</v>
      </c>
      <c r="Y300" s="15">
        <v>0</v>
      </c>
      <c r="Z300" s="15">
        <v>2</v>
      </c>
      <c r="AA300" s="15">
        <v>1028</v>
      </c>
      <c r="AB300" s="15">
        <v>64.25</v>
      </c>
      <c r="AC300" s="27"/>
      <c r="AD300" s="15">
        <v>13</v>
      </c>
      <c r="AE300" s="15">
        <v>715</v>
      </c>
      <c r="AF300" s="15">
        <v>3</v>
      </c>
      <c r="AG300" s="15">
        <v>1</v>
      </c>
      <c r="AH300" s="15">
        <v>719</v>
      </c>
      <c r="AI300" s="15">
        <v>55.307692307692307</v>
      </c>
      <c r="AJ300" s="27"/>
      <c r="AK300" s="15">
        <v>8</v>
      </c>
      <c r="AL300" s="15">
        <v>381</v>
      </c>
      <c r="AM300" s="15">
        <v>0</v>
      </c>
      <c r="AN300" s="15">
        <v>0</v>
      </c>
      <c r="AO300" s="15">
        <v>381</v>
      </c>
      <c r="AP300" s="15">
        <v>47.625</v>
      </c>
      <c r="AQ300" s="27"/>
      <c r="AR300" s="15">
        <v>15</v>
      </c>
      <c r="AS300" s="15">
        <v>774</v>
      </c>
      <c r="AT300" s="15">
        <v>0</v>
      </c>
      <c r="AU300" s="15">
        <v>1</v>
      </c>
      <c r="AV300" s="15">
        <v>775</v>
      </c>
      <c r="AW300" s="15">
        <v>51.666666666666664</v>
      </c>
    </row>
    <row r="301" spans="1:49" x14ac:dyDescent="0.25">
      <c r="A301" s="15" t="s">
        <v>153</v>
      </c>
      <c r="B301" s="15" t="s">
        <v>2</v>
      </c>
      <c r="C301" s="15">
        <v>73.25</v>
      </c>
      <c r="D301" s="15">
        <v>213</v>
      </c>
      <c r="E301" s="15">
        <v>4.51</v>
      </c>
      <c r="F301" s="15">
        <v>0.89497087770048322</v>
      </c>
      <c r="G301" s="15">
        <v>13</v>
      </c>
      <c r="H301" s="15">
        <v>-1.068798492016714</v>
      </c>
      <c r="I301" s="15">
        <v>34.5</v>
      </c>
      <c r="J301" s="15">
        <v>0.411858952253434</v>
      </c>
      <c r="K301" s="15">
        <v>122</v>
      </c>
      <c r="L301" s="15">
        <v>0.84644964752781171</v>
      </c>
      <c r="M301" s="15">
        <v>4.21</v>
      </c>
      <c r="N301" s="15">
        <v>0.64257722432757258</v>
      </c>
      <c r="O301" s="15">
        <v>7.07</v>
      </c>
      <c r="P301" s="15">
        <v>0.43854105217757161</v>
      </c>
      <c r="Q301" s="15">
        <v>2.1655992619701592</v>
      </c>
      <c r="R301" s="15">
        <v>0.36093321032835984</v>
      </c>
      <c r="S301" s="15">
        <v>4</v>
      </c>
      <c r="T301" s="15">
        <v>115</v>
      </c>
      <c r="U301" s="15">
        <v>109</v>
      </c>
      <c r="V301" s="27"/>
      <c r="AA301" s="15">
        <v>0</v>
      </c>
      <c r="AB301" s="15" t="s">
        <v>815</v>
      </c>
      <c r="AC301" s="27"/>
      <c r="AH301" s="15">
        <v>0</v>
      </c>
      <c r="AI301" s="15" t="s">
        <v>815</v>
      </c>
      <c r="AJ301" s="27"/>
      <c r="AO301" s="15">
        <v>0</v>
      </c>
      <c r="AP301" s="15" t="s">
        <v>815</v>
      </c>
      <c r="AQ301" s="27"/>
      <c r="AV301" s="15">
        <v>0</v>
      </c>
      <c r="AW301" s="15" t="s">
        <v>815</v>
      </c>
    </row>
    <row r="302" spans="1:49" x14ac:dyDescent="0.25">
      <c r="A302" s="15" t="s">
        <v>346</v>
      </c>
      <c r="B302" s="15" t="s">
        <v>2</v>
      </c>
      <c r="C302" s="15">
        <v>70.5</v>
      </c>
      <c r="D302" s="15">
        <v>163</v>
      </c>
      <c r="E302" s="15">
        <v>4.46</v>
      </c>
      <c r="F302" s="15">
        <v>1.0692244181993971</v>
      </c>
      <c r="I302" s="15">
        <v>41</v>
      </c>
      <c r="J302" s="15">
        <v>1.87189023499528</v>
      </c>
      <c r="K302" s="15">
        <v>132</v>
      </c>
      <c r="L302" s="15">
        <v>1.9627879901491296</v>
      </c>
      <c r="M302" s="15">
        <v>4.18</v>
      </c>
      <c r="N302" s="15">
        <v>0.76407747608562548</v>
      </c>
      <c r="O302" s="15">
        <v>6.63</v>
      </c>
      <c r="P302" s="15">
        <v>1.5263188575789393</v>
      </c>
      <c r="Q302" s="15">
        <v>7.194298977008371</v>
      </c>
      <c r="R302" s="15">
        <v>1.4388597954016742</v>
      </c>
      <c r="S302" s="15">
        <v>7</v>
      </c>
      <c r="T302" s="15">
        <v>240</v>
      </c>
      <c r="U302" s="15">
        <v>194</v>
      </c>
      <c r="V302" s="27"/>
      <c r="AA302" s="15">
        <v>0</v>
      </c>
      <c r="AB302" s="15" t="s">
        <v>815</v>
      </c>
      <c r="AC302" s="27"/>
      <c r="AH302" s="15">
        <v>0</v>
      </c>
      <c r="AI302" s="15" t="s">
        <v>815</v>
      </c>
      <c r="AJ302" s="27"/>
      <c r="AO302" s="15">
        <v>0</v>
      </c>
      <c r="AP302" s="15" t="s">
        <v>815</v>
      </c>
      <c r="AQ302" s="27"/>
      <c r="AV302" s="15">
        <v>0</v>
      </c>
      <c r="AW302" s="15" t="s">
        <v>815</v>
      </c>
    </row>
    <row r="303" spans="1:49" x14ac:dyDescent="0.25">
      <c r="A303" s="15" t="s">
        <v>250</v>
      </c>
      <c r="B303" s="15" t="s">
        <v>2</v>
      </c>
      <c r="C303" s="15">
        <v>71.63</v>
      </c>
      <c r="D303" s="15">
        <v>188</v>
      </c>
      <c r="E303" s="15">
        <v>4.4800000000000004</v>
      </c>
      <c r="F303" s="15">
        <v>0.99952300199982969</v>
      </c>
      <c r="I303" s="15">
        <v>33</v>
      </c>
      <c r="J303" s="15">
        <v>7.4928656236084898E-2</v>
      </c>
      <c r="K303" s="15">
        <v>117</v>
      </c>
      <c r="L303" s="15">
        <v>0.28828047621715275</v>
      </c>
      <c r="M303" s="15">
        <v>4.2699999999999996</v>
      </c>
      <c r="N303" s="15">
        <v>0.39957672081147039</v>
      </c>
      <c r="O303" s="15">
        <v>6.82</v>
      </c>
      <c r="P303" s="15">
        <v>1.0565966234283481</v>
      </c>
      <c r="Q303" s="15">
        <v>2.8189054786928858</v>
      </c>
      <c r="R303" s="15">
        <v>0.56378109573857715</v>
      </c>
      <c r="V303" s="27"/>
      <c r="AA303" s="15">
        <v>0</v>
      </c>
      <c r="AB303" s="15" t="s">
        <v>815</v>
      </c>
      <c r="AC303" s="27"/>
      <c r="AH303" s="15">
        <v>0</v>
      </c>
      <c r="AI303" s="15" t="s">
        <v>815</v>
      </c>
      <c r="AJ303" s="27"/>
      <c r="AO303" s="15">
        <v>0</v>
      </c>
      <c r="AP303" s="15" t="s">
        <v>815</v>
      </c>
      <c r="AQ303" s="27"/>
      <c r="AV303" s="15">
        <v>0</v>
      </c>
      <c r="AW303" s="15" t="s">
        <v>815</v>
      </c>
    </row>
    <row r="304" spans="1:49" x14ac:dyDescent="0.25">
      <c r="A304" s="15" t="s">
        <v>85</v>
      </c>
      <c r="B304" s="15" t="s">
        <v>2</v>
      </c>
      <c r="C304" s="15">
        <v>74.13</v>
      </c>
      <c r="D304" s="15">
        <v>224</v>
      </c>
      <c r="E304" s="15">
        <v>4.62</v>
      </c>
      <c r="F304" s="15">
        <v>0.51161308860287025</v>
      </c>
      <c r="I304" s="15">
        <v>30</v>
      </c>
      <c r="J304" s="15">
        <v>-0.59893193579861326</v>
      </c>
      <c r="K304" s="15">
        <v>111</v>
      </c>
      <c r="L304" s="15">
        <v>-0.38152252935563802</v>
      </c>
      <c r="M304" s="15">
        <v>4.32</v>
      </c>
      <c r="N304" s="15">
        <v>0.19707630121471434</v>
      </c>
      <c r="O304" s="15">
        <v>7.14</v>
      </c>
      <c r="P304" s="15">
        <v>0.26548549222735568</v>
      </c>
      <c r="Q304" s="15">
        <v>-6.2795831093110377E-3</v>
      </c>
      <c r="R304" s="15">
        <v>-1.2559166218622075E-3</v>
      </c>
      <c r="V304" s="27"/>
      <c r="W304" s="15">
        <v>15</v>
      </c>
      <c r="X304" s="15">
        <v>6</v>
      </c>
      <c r="Y304" s="15">
        <v>0</v>
      </c>
      <c r="Z304" s="15">
        <v>289</v>
      </c>
      <c r="AA304" s="15">
        <v>295</v>
      </c>
      <c r="AB304" s="15">
        <v>19.666666666666668</v>
      </c>
      <c r="AC304" s="27"/>
      <c r="AD304" s="15">
        <v>16</v>
      </c>
      <c r="AE304" s="15">
        <v>63</v>
      </c>
      <c r="AF304" s="15">
        <v>0</v>
      </c>
      <c r="AG304" s="15">
        <v>420</v>
      </c>
      <c r="AH304" s="15">
        <v>483</v>
      </c>
      <c r="AI304" s="15">
        <v>30.1875</v>
      </c>
      <c r="AJ304" s="27"/>
      <c r="AK304" s="15">
        <v>15</v>
      </c>
      <c r="AL304" s="15">
        <v>328</v>
      </c>
      <c r="AM304" s="15">
        <v>0</v>
      </c>
      <c r="AN304" s="15">
        <v>274</v>
      </c>
      <c r="AO304" s="15">
        <v>602</v>
      </c>
      <c r="AP304" s="15">
        <v>40.133333333333333</v>
      </c>
      <c r="AQ304" s="27"/>
      <c r="AR304" s="15">
        <v>15</v>
      </c>
      <c r="AS304" s="15">
        <v>300</v>
      </c>
      <c r="AT304" s="15">
        <v>0</v>
      </c>
      <c r="AU304" s="15">
        <v>308</v>
      </c>
      <c r="AV304" s="15">
        <v>608</v>
      </c>
      <c r="AW304" s="15">
        <v>40.533333333333331</v>
      </c>
    </row>
    <row r="305" spans="1:49" x14ac:dyDescent="0.25">
      <c r="A305" s="15" t="s">
        <v>336</v>
      </c>
      <c r="B305" s="15" t="s">
        <v>2</v>
      </c>
      <c r="C305" s="15">
        <v>71.38</v>
      </c>
      <c r="D305" s="15">
        <v>189</v>
      </c>
      <c r="E305" s="15">
        <v>4.63</v>
      </c>
      <c r="F305" s="15">
        <v>0.47676238050308806</v>
      </c>
      <c r="G305" s="15">
        <v>10</v>
      </c>
      <c r="H305" s="15">
        <v>-1.5093856438015063</v>
      </c>
      <c r="I305" s="15">
        <v>31.5</v>
      </c>
      <c r="J305" s="15">
        <v>-0.26200163978126417</v>
      </c>
      <c r="K305" s="15">
        <v>120</v>
      </c>
      <c r="L305" s="15">
        <v>0.6231819790035481</v>
      </c>
      <c r="M305" s="15">
        <v>4.2300000000000004</v>
      </c>
      <c r="N305" s="15">
        <v>0.56157705648886946</v>
      </c>
      <c r="O305" s="15">
        <v>6.7</v>
      </c>
      <c r="P305" s="15">
        <v>1.3532632976287211</v>
      </c>
      <c r="Q305" s="15">
        <v>1.2433974300414563</v>
      </c>
      <c r="R305" s="15">
        <v>0.20723290500690938</v>
      </c>
      <c r="S305" s="15">
        <v>6</v>
      </c>
      <c r="T305" s="15">
        <v>196</v>
      </c>
      <c r="U305" s="15">
        <v>176</v>
      </c>
      <c r="V305" s="27"/>
      <c r="AA305" s="15">
        <v>0</v>
      </c>
      <c r="AB305" s="15" t="s">
        <v>815</v>
      </c>
      <c r="AC305" s="27"/>
      <c r="AH305" s="15">
        <v>0</v>
      </c>
      <c r="AI305" s="15" t="s">
        <v>815</v>
      </c>
      <c r="AJ305" s="27"/>
      <c r="AO305" s="15">
        <v>0</v>
      </c>
      <c r="AP305" s="15" t="s">
        <v>815</v>
      </c>
      <c r="AQ305" s="27"/>
      <c r="AV305" s="15">
        <v>0</v>
      </c>
      <c r="AW305" s="15" t="s">
        <v>815</v>
      </c>
    </row>
    <row r="306" spans="1:49" x14ac:dyDescent="0.25">
      <c r="A306" s="15" t="s">
        <v>382</v>
      </c>
      <c r="B306" s="15" t="s">
        <v>2</v>
      </c>
      <c r="C306" s="15">
        <v>71</v>
      </c>
      <c r="D306" s="15">
        <v>195</v>
      </c>
      <c r="E306" s="15">
        <v>4.62</v>
      </c>
      <c r="F306" s="15">
        <v>0.51161308860287025</v>
      </c>
      <c r="G306" s="15">
        <v>11</v>
      </c>
      <c r="H306" s="15">
        <v>-1.3625232598732422</v>
      </c>
      <c r="I306" s="15">
        <v>33.5</v>
      </c>
      <c r="J306" s="15">
        <v>0.18723875490853459</v>
      </c>
      <c r="K306" s="15">
        <v>112</v>
      </c>
      <c r="L306" s="15">
        <v>-0.26988869509350621</v>
      </c>
      <c r="M306" s="15">
        <v>4.3899999999999997</v>
      </c>
      <c r="N306" s="15">
        <v>-8.6424286220737639E-2</v>
      </c>
      <c r="O306" s="15">
        <v>7.19</v>
      </c>
      <c r="P306" s="15">
        <v>0.14187437797719862</v>
      </c>
      <c r="Q306" s="15">
        <v>-0.87811001969888258</v>
      </c>
      <c r="R306" s="15">
        <v>-0.14635166994981377</v>
      </c>
      <c r="V306" s="27"/>
      <c r="AA306" s="15">
        <v>0</v>
      </c>
      <c r="AB306" s="15" t="s">
        <v>815</v>
      </c>
      <c r="AC306" s="27"/>
      <c r="AD306" s="15">
        <v>15</v>
      </c>
      <c r="AE306" s="15">
        <v>780</v>
      </c>
      <c r="AF306" s="15">
        <v>0</v>
      </c>
      <c r="AG306" s="15">
        <v>74</v>
      </c>
      <c r="AH306" s="15">
        <v>854</v>
      </c>
      <c r="AI306" s="15">
        <v>56.93333333333333</v>
      </c>
      <c r="AJ306" s="27"/>
      <c r="AK306" s="15">
        <v>15</v>
      </c>
      <c r="AL306" s="15">
        <v>743</v>
      </c>
      <c r="AM306" s="15">
        <v>0</v>
      </c>
      <c r="AN306" s="15">
        <v>15</v>
      </c>
      <c r="AO306" s="15">
        <v>758</v>
      </c>
      <c r="AP306" s="15">
        <v>50.533333333333331</v>
      </c>
      <c r="AQ306" s="27"/>
      <c r="AR306" s="15">
        <v>11</v>
      </c>
      <c r="AS306" s="15">
        <v>259</v>
      </c>
      <c r="AT306" s="15">
        <v>0</v>
      </c>
      <c r="AU306" s="15">
        <v>58</v>
      </c>
      <c r="AV306" s="15">
        <v>317</v>
      </c>
      <c r="AW306" s="15">
        <v>28.818181818181817</v>
      </c>
    </row>
    <row r="308" spans="1:49" x14ac:dyDescent="0.25">
      <c r="D308" s="15">
        <v>73.792269736842158</v>
      </c>
      <c r="E308" s="15">
        <v>241.97039473684211</v>
      </c>
      <c r="F308" s="15">
        <v>4.7668013468013459</v>
      </c>
      <c r="H308" s="15">
        <v>20.277551020408165</v>
      </c>
      <c r="J308" s="15">
        <v>32.66642066420664</v>
      </c>
      <c r="L308" s="15">
        <v>114.4176245210728</v>
      </c>
      <c r="N308" s="15">
        <v>4.3686607142857188</v>
      </c>
      <c r="P308" s="15">
        <v>7.2473873873873851</v>
      </c>
    </row>
    <row r="309" spans="1:49" x14ac:dyDescent="0.25">
      <c r="D309" s="15">
        <v>2.733513580180555</v>
      </c>
      <c r="E309" s="15">
        <v>45.520409446312897</v>
      </c>
      <c r="F309" s="15">
        <v>0.28693821575643375</v>
      </c>
      <c r="H309" s="15">
        <v>6.8090955168510447</v>
      </c>
      <c r="J309" s="15">
        <v>4.451959404454275</v>
      </c>
      <c r="L309" s="15">
        <v>8.9578576836468837</v>
      </c>
      <c r="N309" s="15">
        <v>0.24691306862260787</v>
      </c>
      <c r="P309" s="15">
        <v>0.4044943717505336</v>
      </c>
    </row>
  </sheetData>
  <sortState ref="A3:AW306">
    <sortCondition ref="B3:B306"/>
  </sortState>
  <mergeCells count="5">
    <mergeCell ref="A1:U1"/>
    <mergeCell ref="W1:AB1"/>
    <mergeCell ref="AD1:AI1"/>
    <mergeCell ref="AK1:AP1"/>
    <mergeCell ref="AR1:AW1"/>
  </mergeCells>
  <conditionalFormatting sqref="B1:B1048576">
    <cfRule type="cellIs" dxfId="19" priority="1" operator="equal">
      <formula>"K"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61"/>
  <sheetViews>
    <sheetView zoomScale="55" zoomScaleNormal="55" workbookViewId="0">
      <selection activeCell="O65" sqref="O65"/>
    </sheetView>
  </sheetViews>
  <sheetFormatPr defaultRowHeight="15" x14ac:dyDescent="0.25"/>
  <cols>
    <col min="1" max="1" width="22.2851562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127</v>
      </c>
      <c r="B3" s="15" t="s">
        <v>7</v>
      </c>
      <c r="C3" s="15">
        <v>72</v>
      </c>
      <c r="D3" s="15">
        <v>212</v>
      </c>
      <c r="E3" s="15">
        <v>4.6399999999999997</v>
      </c>
      <c r="F3" s="15">
        <v>0.44191167240330587</v>
      </c>
      <c r="G3" s="15">
        <v>14</v>
      </c>
      <c r="H3" s="15">
        <v>-0.92193610808844995</v>
      </c>
      <c r="I3" s="15">
        <v>32</v>
      </c>
      <c r="J3" s="15">
        <v>-0.1496915411088145</v>
      </c>
      <c r="K3" s="15">
        <v>111</v>
      </c>
      <c r="L3" s="15">
        <v>-0.38152252935563802</v>
      </c>
      <c r="M3" s="15">
        <v>4.5</v>
      </c>
      <c r="N3" s="15">
        <v>-0.53192520933359588</v>
      </c>
      <c r="O3" s="15">
        <v>7.55</v>
      </c>
      <c r="P3" s="15">
        <v>-0.74812564462391817</v>
      </c>
      <c r="Q3" s="15">
        <v>-2.2912893601071107</v>
      </c>
      <c r="R3" s="15">
        <v>-0.38188156001785178</v>
      </c>
      <c r="S3" s="15">
        <v>7</v>
      </c>
      <c r="T3" s="15">
        <v>248</v>
      </c>
      <c r="U3" s="15">
        <v>199</v>
      </c>
      <c r="V3" s="27"/>
      <c r="W3" s="15">
        <v>5</v>
      </c>
      <c r="X3" s="15">
        <v>0</v>
      </c>
      <c r="Y3" s="15">
        <v>1</v>
      </c>
      <c r="Z3" s="15">
        <v>63</v>
      </c>
      <c r="AA3" s="15">
        <v>64</v>
      </c>
      <c r="AB3" s="15">
        <v>12.8</v>
      </c>
      <c r="AC3" s="27"/>
      <c r="AD3" s="15"/>
      <c r="AE3" s="15"/>
      <c r="AF3" s="15"/>
      <c r="AG3" s="15"/>
      <c r="AH3" s="15">
        <v>0</v>
      </c>
      <c r="AI3" s="15" t="s">
        <v>815</v>
      </c>
      <c r="AJ3" s="27"/>
      <c r="AK3" s="15"/>
      <c r="AL3" s="15"/>
      <c r="AM3" s="15"/>
      <c r="AN3" s="15"/>
      <c r="AO3" s="15">
        <v>0</v>
      </c>
      <c r="AP3" s="15" t="s">
        <v>815</v>
      </c>
      <c r="AQ3" s="27"/>
      <c r="AR3" s="15"/>
      <c r="AS3" s="15"/>
      <c r="AT3" s="15"/>
      <c r="AU3" s="15"/>
      <c r="AV3" s="15">
        <v>0</v>
      </c>
      <c r="AW3" s="15" t="s">
        <v>815</v>
      </c>
    </row>
    <row r="4" spans="1:50" x14ac:dyDescent="0.25">
      <c r="A4" s="15" t="s">
        <v>413</v>
      </c>
      <c r="B4" s="15" t="s">
        <v>7</v>
      </c>
      <c r="C4" s="15">
        <v>71.63</v>
      </c>
      <c r="D4" s="15">
        <v>199</v>
      </c>
      <c r="E4" s="15">
        <v>4.47</v>
      </c>
      <c r="F4" s="15">
        <v>1.0343737100996151</v>
      </c>
      <c r="G4" s="15">
        <v>25</v>
      </c>
      <c r="H4" s="15">
        <v>0.69355011512245512</v>
      </c>
      <c r="I4" s="15">
        <v>34</v>
      </c>
      <c r="J4" s="15">
        <v>0.29954885358098426</v>
      </c>
      <c r="K4" s="15">
        <v>116</v>
      </c>
      <c r="L4" s="15">
        <v>0.17664664195502094</v>
      </c>
      <c r="M4" s="15">
        <v>4.07</v>
      </c>
      <c r="N4" s="15">
        <v>1.2095783991984801</v>
      </c>
      <c r="O4" s="15">
        <v>6.9</v>
      </c>
      <c r="P4" s="15">
        <v>0.85881884062809943</v>
      </c>
      <c r="Q4" s="15">
        <v>4.2725165605846556</v>
      </c>
      <c r="R4" s="15">
        <v>0.71208609343077589</v>
      </c>
      <c r="S4" s="15">
        <v>4</v>
      </c>
      <c r="T4" s="15">
        <v>131</v>
      </c>
      <c r="U4" s="15">
        <v>124</v>
      </c>
      <c r="V4" s="27"/>
      <c r="W4" s="15">
        <v>16</v>
      </c>
      <c r="X4" s="15">
        <v>0</v>
      </c>
      <c r="Y4" s="15">
        <v>502</v>
      </c>
      <c r="Z4" s="15">
        <v>249</v>
      </c>
      <c r="AA4" s="15">
        <v>751</v>
      </c>
      <c r="AB4" s="15">
        <v>46.9375</v>
      </c>
      <c r="AC4" s="27"/>
      <c r="AD4" s="15">
        <v>3</v>
      </c>
      <c r="AE4" s="15">
        <v>0</v>
      </c>
      <c r="AF4" s="15">
        <v>4</v>
      </c>
      <c r="AG4" s="15">
        <v>61</v>
      </c>
      <c r="AH4" s="15">
        <v>65</v>
      </c>
      <c r="AI4" s="15">
        <v>21.666666666666668</v>
      </c>
      <c r="AJ4" s="27"/>
      <c r="AK4" s="15"/>
      <c r="AL4" s="15"/>
      <c r="AM4" s="15"/>
      <c r="AN4" s="15"/>
      <c r="AO4" s="15">
        <v>0</v>
      </c>
      <c r="AP4" s="15" t="s">
        <v>815</v>
      </c>
      <c r="AQ4" s="27"/>
      <c r="AR4" s="15"/>
      <c r="AS4" s="15"/>
      <c r="AT4" s="15"/>
      <c r="AU4" s="15"/>
      <c r="AV4" s="15">
        <v>0</v>
      </c>
      <c r="AW4" s="15" t="s">
        <v>815</v>
      </c>
    </row>
    <row r="5" spans="1:50" x14ac:dyDescent="0.25">
      <c r="A5" s="15" t="s">
        <v>276</v>
      </c>
      <c r="B5" s="15" t="s">
        <v>7</v>
      </c>
      <c r="C5" s="15">
        <v>72.63</v>
      </c>
      <c r="D5" s="15">
        <v>217</v>
      </c>
      <c r="E5" s="15">
        <v>4.6500000000000004</v>
      </c>
      <c r="F5" s="15">
        <v>0.40706096430352062</v>
      </c>
      <c r="G5" s="15">
        <v>12</v>
      </c>
      <c r="H5" s="15">
        <v>-1.2156608759449781</v>
      </c>
      <c r="I5" s="15">
        <v>32.5</v>
      </c>
      <c r="J5" s="15">
        <v>-3.7381442436364792E-2</v>
      </c>
      <c r="K5" s="15">
        <v>117</v>
      </c>
      <c r="L5" s="15">
        <v>0.28828047621715275</v>
      </c>
      <c r="M5" s="15">
        <v>4.3499999999999996</v>
      </c>
      <c r="N5" s="15">
        <v>7.5576049456665031E-2</v>
      </c>
      <c r="O5" s="15">
        <v>7.15</v>
      </c>
      <c r="P5" s="15">
        <v>0.24076326937732295</v>
      </c>
      <c r="Q5" s="15">
        <v>-0.2413615590266816</v>
      </c>
      <c r="R5" s="15">
        <v>-4.0226926504446932E-2</v>
      </c>
      <c r="S5" s="15"/>
      <c r="T5" s="15"/>
      <c r="U5" s="15"/>
      <c r="V5" s="27"/>
      <c r="W5" s="15">
        <v>13</v>
      </c>
      <c r="X5" s="15">
        <v>0</v>
      </c>
      <c r="Y5" s="15">
        <v>0</v>
      </c>
      <c r="Z5" s="15">
        <v>221</v>
      </c>
      <c r="AA5" s="15">
        <v>221</v>
      </c>
      <c r="AB5" s="15">
        <v>17</v>
      </c>
      <c r="AC5" s="27"/>
      <c r="AD5" s="15">
        <v>6</v>
      </c>
      <c r="AE5" s="15">
        <v>0</v>
      </c>
      <c r="AF5" s="15">
        <v>2</v>
      </c>
      <c r="AG5" s="15">
        <v>103</v>
      </c>
      <c r="AH5" s="15">
        <v>105</v>
      </c>
      <c r="AI5" s="15">
        <v>17.5</v>
      </c>
      <c r="AJ5" s="27"/>
      <c r="AK5" s="15"/>
      <c r="AL5" s="15"/>
      <c r="AM5" s="15"/>
      <c r="AN5" s="15"/>
      <c r="AO5" s="15">
        <v>0</v>
      </c>
      <c r="AP5" s="15" t="s">
        <v>815</v>
      </c>
      <c r="AQ5" s="27"/>
      <c r="AR5" s="15"/>
      <c r="AS5" s="15"/>
      <c r="AT5" s="15"/>
      <c r="AU5" s="15"/>
      <c r="AV5" s="15">
        <v>0</v>
      </c>
      <c r="AW5" s="15" t="s">
        <v>815</v>
      </c>
    </row>
    <row r="6" spans="1:50" x14ac:dyDescent="0.25">
      <c r="A6" s="15" t="s">
        <v>383</v>
      </c>
      <c r="B6" s="15" t="s">
        <v>7</v>
      </c>
      <c r="C6" s="15">
        <v>73.38</v>
      </c>
      <c r="D6" s="15">
        <v>205</v>
      </c>
      <c r="E6" s="15">
        <v>4.67</v>
      </c>
      <c r="F6" s="15">
        <v>0.3373595481039563</v>
      </c>
      <c r="G6" s="15">
        <v>13</v>
      </c>
      <c r="H6" s="15">
        <v>-1.068798492016714</v>
      </c>
      <c r="I6" s="15">
        <v>32</v>
      </c>
      <c r="J6" s="15">
        <v>-0.1496915411088145</v>
      </c>
      <c r="K6" s="15">
        <v>113</v>
      </c>
      <c r="L6" s="15">
        <v>-0.15825486083137441</v>
      </c>
      <c r="M6" s="15">
        <v>3.95</v>
      </c>
      <c r="N6" s="15">
        <v>1.6955794062306881</v>
      </c>
      <c r="O6" s="15">
        <v>6.47</v>
      </c>
      <c r="P6" s="15">
        <v>1.9218744231794365</v>
      </c>
      <c r="Q6" s="15">
        <v>2.5780684835571783</v>
      </c>
      <c r="R6" s="15">
        <v>0.42967808059286305</v>
      </c>
      <c r="S6" s="15"/>
      <c r="T6" s="15"/>
      <c r="U6" s="15"/>
      <c r="V6" s="27"/>
      <c r="W6" s="15">
        <v>9</v>
      </c>
      <c r="X6" s="15">
        <v>0</v>
      </c>
      <c r="Y6" s="15">
        <v>31</v>
      </c>
      <c r="Z6" s="15">
        <v>141</v>
      </c>
      <c r="AA6" s="15">
        <v>172</v>
      </c>
      <c r="AB6" s="15">
        <v>19.111111111111111</v>
      </c>
      <c r="AC6" s="27"/>
      <c r="AD6" s="15">
        <v>16</v>
      </c>
      <c r="AE6" s="15">
        <v>0</v>
      </c>
      <c r="AF6" s="15">
        <v>227</v>
      </c>
      <c r="AG6" s="15">
        <v>363</v>
      </c>
      <c r="AH6" s="15">
        <v>590</v>
      </c>
      <c r="AI6" s="15">
        <v>36.875</v>
      </c>
      <c r="AJ6" s="27"/>
      <c r="AK6" s="15">
        <v>16</v>
      </c>
      <c r="AL6" s="15">
        <v>0</v>
      </c>
      <c r="AM6" s="15">
        <v>542</v>
      </c>
      <c r="AN6" s="15">
        <v>367</v>
      </c>
      <c r="AO6" s="15">
        <v>909</v>
      </c>
      <c r="AP6" s="15">
        <v>56.8125</v>
      </c>
      <c r="AQ6" s="27"/>
      <c r="AR6" s="15">
        <v>15</v>
      </c>
      <c r="AS6" s="15">
        <v>0</v>
      </c>
      <c r="AT6" s="15">
        <v>991</v>
      </c>
      <c r="AU6" s="15">
        <v>159</v>
      </c>
      <c r="AV6" s="15">
        <v>1150</v>
      </c>
      <c r="AW6" s="15">
        <v>76.666666666666671</v>
      </c>
    </row>
    <row r="7" spans="1:50" x14ac:dyDescent="0.25">
      <c r="A7" s="15" t="s">
        <v>80</v>
      </c>
      <c r="B7" s="15" t="s">
        <v>7</v>
      </c>
      <c r="C7" s="15">
        <v>73</v>
      </c>
      <c r="D7" s="15">
        <v>211</v>
      </c>
      <c r="E7" s="15">
        <v>4.49</v>
      </c>
      <c r="F7" s="15">
        <v>0.96467229390004761</v>
      </c>
      <c r="G7" s="15">
        <v>19</v>
      </c>
      <c r="H7" s="15">
        <v>-0.18762418844712947</v>
      </c>
      <c r="I7" s="15">
        <v>36.5</v>
      </c>
      <c r="J7" s="15">
        <v>0.86109934694323276</v>
      </c>
      <c r="K7" s="15">
        <v>124</v>
      </c>
      <c r="L7" s="15">
        <v>1.0697173160520752</v>
      </c>
      <c r="M7" s="15">
        <v>4.26</v>
      </c>
      <c r="N7" s="15">
        <v>0.44007680473082011</v>
      </c>
      <c r="O7" s="15">
        <v>6.96</v>
      </c>
      <c r="P7" s="15">
        <v>0.71048550352791406</v>
      </c>
      <c r="Q7" s="15">
        <v>3.8584270767069597</v>
      </c>
      <c r="R7" s="15">
        <v>0.64307117945115999</v>
      </c>
      <c r="S7" s="15">
        <v>1</v>
      </c>
      <c r="T7" s="15">
        <v>27</v>
      </c>
      <c r="U7" s="15">
        <v>27</v>
      </c>
      <c r="V7" s="27"/>
      <c r="W7" s="15">
        <v>16</v>
      </c>
      <c r="X7" s="15">
        <v>0</v>
      </c>
      <c r="Y7" s="15">
        <v>688</v>
      </c>
      <c r="Z7" s="15">
        <v>112</v>
      </c>
      <c r="AA7" s="15">
        <v>800</v>
      </c>
      <c r="AB7" s="15">
        <v>50</v>
      </c>
      <c r="AC7" s="27"/>
      <c r="AD7" s="15">
        <v>16</v>
      </c>
      <c r="AE7" s="15">
        <v>0</v>
      </c>
      <c r="AF7" s="15">
        <v>994</v>
      </c>
      <c r="AG7" s="15">
        <v>81</v>
      </c>
      <c r="AH7" s="15">
        <v>1075</v>
      </c>
      <c r="AI7" s="15">
        <v>67.1875</v>
      </c>
      <c r="AJ7" s="27"/>
      <c r="AK7" s="15">
        <v>13</v>
      </c>
      <c r="AL7" s="15">
        <v>0</v>
      </c>
      <c r="AM7" s="15">
        <v>818</v>
      </c>
      <c r="AN7" s="15">
        <v>50</v>
      </c>
      <c r="AO7" s="15">
        <v>868</v>
      </c>
      <c r="AP7" s="15">
        <v>66.769230769230774</v>
      </c>
      <c r="AQ7" s="27"/>
      <c r="AR7" s="15">
        <v>12</v>
      </c>
      <c r="AS7" s="15">
        <v>0</v>
      </c>
      <c r="AT7" s="15">
        <v>705</v>
      </c>
      <c r="AU7" s="15">
        <v>0</v>
      </c>
      <c r="AV7" s="15">
        <v>705</v>
      </c>
      <c r="AW7" s="15">
        <v>58.75</v>
      </c>
    </row>
    <row r="8" spans="1:50" x14ac:dyDescent="0.25">
      <c r="A8" s="15" t="s">
        <v>272</v>
      </c>
      <c r="B8" s="15" t="s">
        <v>7</v>
      </c>
      <c r="C8" s="15">
        <v>69.88</v>
      </c>
      <c r="D8" s="15">
        <v>211</v>
      </c>
      <c r="E8" s="15">
        <v>4.5999999999999996</v>
      </c>
      <c r="F8" s="15">
        <v>0.58131450480243763</v>
      </c>
      <c r="G8" s="15">
        <v>15</v>
      </c>
      <c r="H8" s="15">
        <v>-0.77507372416018583</v>
      </c>
      <c r="I8" s="15">
        <v>36.5</v>
      </c>
      <c r="J8" s="15">
        <v>0.86109934694323276</v>
      </c>
      <c r="K8" s="15">
        <v>122</v>
      </c>
      <c r="L8" s="15">
        <v>0.84644964752781171</v>
      </c>
      <c r="M8" s="15">
        <v>4.47</v>
      </c>
      <c r="N8" s="15">
        <v>-0.41042495757554298</v>
      </c>
      <c r="O8" s="15">
        <v>7.05</v>
      </c>
      <c r="P8" s="15">
        <v>0.48798549787763484</v>
      </c>
      <c r="Q8" s="15">
        <v>1.5913503154153881</v>
      </c>
      <c r="R8" s="15">
        <v>0.26522505256923135</v>
      </c>
      <c r="S8" s="15"/>
      <c r="T8" s="15"/>
      <c r="U8" s="15"/>
      <c r="V8" s="27"/>
      <c r="W8" s="15"/>
      <c r="X8" s="15"/>
      <c r="Y8" s="15"/>
      <c r="Z8" s="15"/>
      <c r="AA8" s="15">
        <v>0</v>
      </c>
      <c r="AB8" s="15" t="s">
        <v>815</v>
      </c>
      <c r="AC8" s="27"/>
      <c r="AD8" s="15"/>
      <c r="AE8" s="15"/>
      <c r="AF8" s="15"/>
      <c r="AG8" s="15"/>
      <c r="AH8" s="15">
        <v>0</v>
      </c>
      <c r="AI8" s="15" t="s">
        <v>815</v>
      </c>
      <c r="AJ8" s="27"/>
      <c r="AK8" s="15"/>
      <c r="AL8" s="15"/>
      <c r="AM8" s="15"/>
      <c r="AN8" s="15"/>
      <c r="AO8" s="15">
        <v>0</v>
      </c>
      <c r="AP8" s="15" t="s">
        <v>815</v>
      </c>
      <c r="AQ8" s="27"/>
      <c r="AR8" s="15"/>
      <c r="AS8" s="15"/>
      <c r="AT8" s="15"/>
      <c r="AU8" s="15"/>
      <c r="AV8" s="15">
        <v>0</v>
      </c>
      <c r="AW8" s="15" t="s">
        <v>815</v>
      </c>
    </row>
    <row r="9" spans="1:50" x14ac:dyDescent="0.25">
      <c r="A9" s="15" t="s">
        <v>416</v>
      </c>
      <c r="B9" s="15" t="s">
        <v>7</v>
      </c>
      <c r="C9" s="15">
        <v>71</v>
      </c>
      <c r="D9" s="15">
        <v>193</v>
      </c>
      <c r="E9" s="15">
        <v>4.59</v>
      </c>
      <c r="F9" s="15">
        <v>0.61616521290221982</v>
      </c>
      <c r="G9" s="15">
        <v>9</v>
      </c>
      <c r="H9" s="15">
        <v>-1.6562480277297704</v>
      </c>
      <c r="I9" s="15"/>
      <c r="J9" s="15"/>
      <c r="K9" s="15"/>
      <c r="L9" s="15"/>
      <c r="M9" s="15"/>
      <c r="N9" s="15"/>
      <c r="O9" s="15"/>
      <c r="P9" s="15"/>
      <c r="Q9" s="15">
        <v>-1.0400828148275507</v>
      </c>
      <c r="R9" s="15">
        <v>-0.52004140741377536</v>
      </c>
      <c r="S9" s="15">
        <v>1</v>
      </c>
      <c r="T9" s="15">
        <v>30</v>
      </c>
      <c r="U9" s="15">
        <v>30</v>
      </c>
      <c r="V9" s="27"/>
      <c r="W9" s="15">
        <v>8</v>
      </c>
      <c r="X9" s="15">
        <v>0</v>
      </c>
      <c r="Y9" s="15">
        <v>242</v>
      </c>
      <c r="Z9" s="15">
        <v>69</v>
      </c>
      <c r="AA9" s="15">
        <v>311</v>
      </c>
      <c r="AB9" s="15">
        <v>38.875</v>
      </c>
      <c r="AC9" s="27"/>
      <c r="AD9" s="15">
        <v>16</v>
      </c>
      <c r="AE9" s="15">
        <v>0</v>
      </c>
      <c r="AF9" s="15">
        <v>730</v>
      </c>
      <c r="AG9" s="15">
        <v>231</v>
      </c>
      <c r="AH9" s="15">
        <v>961</v>
      </c>
      <c r="AI9" s="15">
        <v>60.0625</v>
      </c>
      <c r="AJ9" s="27"/>
      <c r="AK9" s="15">
        <v>11</v>
      </c>
      <c r="AL9" s="15">
        <v>0</v>
      </c>
      <c r="AM9" s="15">
        <v>669</v>
      </c>
      <c r="AN9" s="15">
        <v>92</v>
      </c>
      <c r="AO9" s="15">
        <v>761</v>
      </c>
      <c r="AP9" s="15">
        <v>69.181818181818187</v>
      </c>
      <c r="AQ9" s="27"/>
      <c r="AR9" s="15">
        <v>7</v>
      </c>
      <c r="AS9" s="15">
        <v>0</v>
      </c>
      <c r="AT9" s="15">
        <v>429</v>
      </c>
      <c r="AU9" s="15">
        <v>36</v>
      </c>
      <c r="AV9" s="15">
        <v>465</v>
      </c>
      <c r="AW9" s="15">
        <v>66.428571428571431</v>
      </c>
    </row>
    <row r="10" spans="1:50" x14ac:dyDescent="0.25">
      <c r="A10" s="15" t="s">
        <v>5</v>
      </c>
      <c r="B10" s="15" t="s">
        <v>7</v>
      </c>
      <c r="C10" s="15">
        <v>73.25</v>
      </c>
      <c r="D10" s="15">
        <v>220</v>
      </c>
      <c r="E10" s="15">
        <v>4.54</v>
      </c>
      <c r="F10" s="15">
        <v>0.79041875340113366</v>
      </c>
      <c r="G10" s="15"/>
      <c r="H10" s="15"/>
      <c r="I10" s="15">
        <v>38</v>
      </c>
      <c r="J10" s="15">
        <v>1.1980296429605819</v>
      </c>
      <c r="K10" s="15">
        <v>123</v>
      </c>
      <c r="L10" s="15">
        <v>0.95808348178994351</v>
      </c>
      <c r="M10" s="15">
        <v>4.51</v>
      </c>
      <c r="N10" s="15">
        <v>-0.57242529325294567</v>
      </c>
      <c r="O10" s="15">
        <v>7.05</v>
      </c>
      <c r="P10" s="15">
        <v>0.48798549787763484</v>
      </c>
      <c r="Q10" s="15">
        <v>2.8620920827763485</v>
      </c>
      <c r="R10" s="15">
        <v>0.5724184165552697</v>
      </c>
      <c r="S10" s="15">
        <v>4</v>
      </c>
      <c r="T10" s="15">
        <v>110</v>
      </c>
      <c r="U10" s="15">
        <v>105</v>
      </c>
      <c r="V10" s="27"/>
      <c r="W10" s="15">
        <v>9</v>
      </c>
      <c r="X10" s="15">
        <v>0</v>
      </c>
      <c r="Y10" s="15">
        <v>0</v>
      </c>
      <c r="Z10" s="15">
        <v>135</v>
      </c>
      <c r="AA10" s="15">
        <v>135</v>
      </c>
      <c r="AB10" s="15">
        <v>15</v>
      </c>
      <c r="AC10" s="27"/>
      <c r="AD10" s="15">
        <v>14</v>
      </c>
      <c r="AE10" s="15">
        <v>0</v>
      </c>
      <c r="AF10" s="15">
        <v>420</v>
      </c>
      <c r="AG10" s="15">
        <v>189</v>
      </c>
      <c r="AH10" s="15">
        <v>609</v>
      </c>
      <c r="AI10" s="15">
        <v>43.5</v>
      </c>
      <c r="AJ10" s="27"/>
      <c r="AK10" s="15">
        <v>14</v>
      </c>
      <c r="AL10" s="15">
        <v>0</v>
      </c>
      <c r="AM10" s="15">
        <v>919</v>
      </c>
      <c r="AN10" s="15">
        <v>63</v>
      </c>
      <c r="AO10" s="15">
        <v>982</v>
      </c>
      <c r="AP10" s="15">
        <v>70.142857142857139</v>
      </c>
      <c r="AQ10" s="27"/>
      <c r="AR10" s="15">
        <v>4</v>
      </c>
      <c r="AS10" s="15">
        <v>0</v>
      </c>
      <c r="AT10" s="15">
        <v>226</v>
      </c>
      <c r="AU10" s="15">
        <v>34</v>
      </c>
      <c r="AV10" s="15">
        <v>260</v>
      </c>
      <c r="AW10" s="15">
        <v>65</v>
      </c>
    </row>
    <row r="11" spans="1:50" x14ac:dyDescent="0.25">
      <c r="A11" s="15" t="s">
        <v>39</v>
      </c>
      <c r="B11" s="15" t="s">
        <v>7</v>
      </c>
      <c r="C11" s="15">
        <v>70.5</v>
      </c>
      <c r="D11" s="15">
        <v>193</v>
      </c>
      <c r="E11" s="15">
        <v>4.71</v>
      </c>
      <c r="F11" s="15">
        <v>0.19795671570482457</v>
      </c>
      <c r="G11" s="15">
        <v>15</v>
      </c>
      <c r="H11" s="15">
        <v>-0.77507372416018583</v>
      </c>
      <c r="I11" s="15">
        <v>35.5</v>
      </c>
      <c r="J11" s="15">
        <v>0.6364791495983334</v>
      </c>
      <c r="K11" s="15">
        <v>116</v>
      </c>
      <c r="L11" s="15">
        <v>0.17664664195502094</v>
      </c>
      <c r="M11" s="15">
        <v>4.22</v>
      </c>
      <c r="N11" s="15">
        <v>0.6020771404082228</v>
      </c>
      <c r="O11" s="15">
        <v>7.08</v>
      </c>
      <c r="P11" s="15">
        <v>0.41381882932754105</v>
      </c>
      <c r="Q11" s="15">
        <v>1.251904752833757</v>
      </c>
      <c r="R11" s="15">
        <v>0.20865079213895951</v>
      </c>
      <c r="S11" s="15">
        <v>5</v>
      </c>
      <c r="T11" s="15">
        <v>152</v>
      </c>
      <c r="U11" s="15">
        <v>142</v>
      </c>
      <c r="V11" s="27"/>
      <c r="W11" s="15">
        <v>16</v>
      </c>
      <c r="X11" s="15">
        <v>0</v>
      </c>
      <c r="Y11" s="15">
        <v>31</v>
      </c>
      <c r="Z11" s="15">
        <v>355</v>
      </c>
      <c r="AA11" s="15">
        <v>386</v>
      </c>
      <c r="AB11" s="15">
        <v>24.125</v>
      </c>
      <c r="AC11" s="27"/>
      <c r="AD11" s="15"/>
      <c r="AE11" s="15"/>
      <c r="AF11" s="15"/>
      <c r="AG11" s="15"/>
      <c r="AH11" s="15">
        <v>0</v>
      </c>
      <c r="AI11" s="15" t="s">
        <v>815</v>
      </c>
      <c r="AJ11" s="27"/>
      <c r="AK11" s="15">
        <v>7</v>
      </c>
      <c r="AL11" s="15">
        <v>0</v>
      </c>
      <c r="AM11" s="15">
        <v>164</v>
      </c>
      <c r="AN11" s="15">
        <v>106</v>
      </c>
      <c r="AO11" s="15">
        <v>270</v>
      </c>
      <c r="AP11" s="15">
        <v>38.571428571428569</v>
      </c>
      <c r="AQ11" s="27"/>
      <c r="AR11" s="15">
        <v>15</v>
      </c>
      <c r="AS11" s="15">
        <v>0</v>
      </c>
      <c r="AT11" s="15">
        <v>40</v>
      </c>
      <c r="AU11" s="15">
        <v>267</v>
      </c>
      <c r="AV11" s="15">
        <v>307</v>
      </c>
      <c r="AW11" s="15">
        <v>20.466666666666665</v>
      </c>
    </row>
    <row r="12" spans="1:50" x14ac:dyDescent="0.25">
      <c r="A12" s="15" t="s">
        <v>391</v>
      </c>
      <c r="B12" s="15" t="s">
        <v>7</v>
      </c>
      <c r="C12" s="15">
        <v>71.13</v>
      </c>
      <c r="D12" s="15">
        <v>210</v>
      </c>
      <c r="E12" s="15"/>
      <c r="F12" s="15"/>
      <c r="G12" s="15">
        <v>18</v>
      </c>
      <c r="H12" s="15">
        <v>-0.33448657237539359</v>
      </c>
      <c r="I12" s="15"/>
      <c r="J12" s="15"/>
      <c r="K12" s="15"/>
      <c r="L12" s="15"/>
      <c r="M12" s="15"/>
      <c r="N12" s="15"/>
      <c r="O12" s="15"/>
      <c r="P12" s="15"/>
      <c r="Q12" s="15">
        <v>-0.33448657237539359</v>
      </c>
      <c r="R12" s="15">
        <v>-0.33448657237539359</v>
      </c>
      <c r="S12" s="15">
        <v>5</v>
      </c>
      <c r="T12" s="15">
        <v>167</v>
      </c>
      <c r="U12" s="15">
        <v>153</v>
      </c>
      <c r="V12" s="27"/>
      <c r="W12" s="15">
        <v>9</v>
      </c>
      <c r="X12" s="15">
        <v>0</v>
      </c>
      <c r="Y12" s="15">
        <v>11</v>
      </c>
      <c r="Z12" s="15">
        <v>164</v>
      </c>
      <c r="AA12" s="15">
        <v>175</v>
      </c>
      <c r="AB12" s="15">
        <v>19.444444444444443</v>
      </c>
      <c r="AC12" s="27"/>
      <c r="AD12" s="15"/>
      <c r="AE12" s="15"/>
      <c r="AF12" s="15"/>
      <c r="AG12" s="15"/>
      <c r="AH12" s="15">
        <v>0</v>
      </c>
      <c r="AI12" s="15" t="s">
        <v>815</v>
      </c>
      <c r="AJ12" s="27"/>
      <c r="AK12" s="15">
        <v>6</v>
      </c>
      <c r="AL12" s="15">
        <v>0</v>
      </c>
      <c r="AM12" s="15">
        <v>16</v>
      </c>
      <c r="AN12" s="15">
        <v>131</v>
      </c>
      <c r="AO12" s="15">
        <v>147</v>
      </c>
      <c r="AP12" s="15">
        <v>24.5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339</v>
      </c>
      <c r="B13" s="15" t="s">
        <v>26</v>
      </c>
      <c r="C13" s="15">
        <v>71.13</v>
      </c>
      <c r="D13" s="15">
        <v>207</v>
      </c>
      <c r="E13" s="15">
        <v>4.58</v>
      </c>
      <c r="F13" s="15">
        <v>0.6510159210020019</v>
      </c>
      <c r="G13" s="15">
        <v>18</v>
      </c>
      <c r="H13" s="15">
        <v>-0.33448657237539359</v>
      </c>
      <c r="I13" s="15">
        <v>34.5</v>
      </c>
      <c r="J13" s="15">
        <v>0.411858952253434</v>
      </c>
      <c r="K13" s="15">
        <v>115</v>
      </c>
      <c r="L13" s="15">
        <v>6.5012807692889168E-2</v>
      </c>
      <c r="M13" s="15"/>
      <c r="N13" s="15"/>
      <c r="O13" s="15"/>
      <c r="P13" s="15"/>
      <c r="Q13" s="15">
        <v>0.79340110857293145</v>
      </c>
      <c r="R13" s="15">
        <v>0.19835027714323286</v>
      </c>
      <c r="S13" s="15">
        <v>1</v>
      </c>
      <c r="T13" s="15">
        <v>18</v>
      </c>
      <c r="U13" s="15">
        <v>18</v>
      </c>
      <c r="V13" s="27"/>
      <c r="W13" s="15">
        <v>16</v>
      </c>
      <c r="X13" s="15">
        <v>0</v>
      </c>
      <c r="Y13" s="15">
        <v>680</v>
      </c>
      <c r="Z13" s="15">
        <v>227</v>
      </c>
      <c r="AA13" s="15">
        <v>907</v>
      </c>
      <c r="AB13" s="15">
        <v>56.6875</v>
      </c>
      <c r="AC13" s="27"/>
      <c r="AD13" s="15">
        <v>13</v>
      </c>
      <c r="AE13" s="15">
        <v>0</v>
      </c>
      <c r="AF13" s="15">
        <v>709</v>
      </c>
      <c r="AG13" s="15">
        <v>81</v>
      </c>
      <c r="AH13" s="15">
        <v>790</v>
      </c>
      <c r="AI13" s="15">
        <v>60.769230769230766</v>
      </c>
      <c r="AJ13" s="27"/>
      <c r="AK13" s="15">
        <v>15</v>
      </c>
      <c r="AL13" s="15">
        <v>0</v>
      </c>
      <c r="AM13" s="15">
        <v>811</v>
      </c>
      <c r="AN13" s="15">
        <v>101</v>
      </c>
      <c r="AO13" s="15">
        <v>912</v>
      </c>
      <c r="AP13" s="15">
        <v>60.8</v>
      </c>
      <c r="AQ13" s="27"/>
      <c r="AR13" s="15">
        <v>2</v>
      </c>
      <c r="AS13" s="15">
        <v>0</v>
      </c>
      <c r="AT13" s="15">
        <v>0</v>
      </c>
      <c r="AU13" s="15">
        <v>28</v>
      </c>
      <c r="AV13" s="15">
        <v>28</v>
      </c>
      <c r="AW13" s="15">
        <v>14</v>
      </c>
    </row>
    <row r="14" spans="1:50" x14ac:dyDescent="0.25">
      <c r="A14" s="15" t="s">
        <v>24</v>
      </c>
      <c r="B14" s="15" t="s">
        <v>26</v>
      </c>
      <c r="C14" s="15">
        <v>71.75</v>
      </c>
      <c r="D14" s="15">
        <v>201</v>
      </c>
      <c r="E14" s="15">
        <v>4.66</v>
      </c>
      <c r="F14" s="15">
        <v>0.37221025620373843</v>
      </c>
      <c r="G14" s="15"/>
      <c r="H14" s="15"/>
      <c r="I14" s="15">
        <v>34</v>
      </c>
      <c r="J14" s="15">
        <v>0.29954885358098426</v>
      </c>
      <c r="K14" s="15">
        <v>112</v>
      </c>
      <c r="L14" s="15">
        <v>-0.26988869509350621</v>
      </c>
      <c r="M14" s="15">
        <v>4.1500000000000004</v>
      </c>
      <c r="N14" s="15">
        <v>0.88557772784367483</v>
      </c>
      <c r="O14" s="15">
        <v>6.97</v>
      </c>
      <c r="P14" s="15">
        <v>0.6857632806778835</v>
      </c>
      <c r="Q14" s="15">
        <v>1.9732114232127749</v>
      </c>
      <c r="R14" s="15">
        <v>0.39464228464255496</v>
      </c>
      <c r="S14" s="15"/>
      <c r="T14" s="15"/>
      <c r="U14" s="15"/>
      <c r="V14" s="27"/>
      <c r="W14" s="15"/>
      <c r="X14" s="15"/>
      <c r="Y14" s="15"/>
      <c r="Z14" s="15"/>
      <c r="AA14" s="15">
        <v>0</v>
      </c>
      <c r="AB14" s="15" t="s">
        <v>815</v>
      </c>
      <c r="AC14" s="27"/>
      <c r="AD14" s="15">
        <v>7</v>
      </c>
      <c r="AE14" s="15">
        <v>0</v>
      </c>
      <c r="AF14" s="15">
        <v>153</v>
      </c>
      <c r="AG14" s="15">
        <v>85</v>
      </c>
      <c r="AH14" s="15">
        <v>238</v>
      </c>
      <c r="AI14" s="15">
        <v>34</v>
      </c>
      <c r="AJ14" s="27"/>
      <c r="AK14" s="15"/>
      <c r="AL14" s="15"/>
      <c r="AM14" s="15"/>
      <c r="AN14" s="15"/>
      <c r="AO14" s="15">
        <v>0</v>
      </c>
      <c r="AP14" s="15" t="s">
        <v>815</v>
      </c>
      <c r="AQ14" s="27"/>
      <c r="AR14" s="15"/>
      <c r="AS14" s="15"/>
      <c r="AT14" s="15"/>
      <c r="AU14" s="15"/>
      <c r="AV14" s="15">
        <v>0</v>
      </c>
      <c r="AW14" s="15" t="s">
        <v>815</v>
      </c>
    </row>
    <row r="15" spans="1:50" x14ac:dyDescent="0.25">
      <c r="A15" s="15" t="s">
        <v>241</v>
      </c>
      <c r="B15" s="15" t="s">
        <v>26</v>
      </c>
      <c r="C15" s="15">
        <v>74.13</v>
      </c>
      <c r="D15" s="15">
        <v>200</v>
      </c>
      <c r="E15" s="15">
        <v>4.45</v>
      </c>
      <c r="F15" s="15">
        <v>1.1040751262991793</v>
      </c>
      <c r="G15" s="15">
        <v>12</v>
      </c>
      <c r="H15" s="15">
        <v>-1.2156608759449781</v>
      </c>
      <c r="I15" s="15">
        <v>38.5</v>
      </c>
      <c r="J15" s="15">
        <v>1.3103397416330316</v>
      </c>
      <c r="K15" s="15">
        <v>123</v>
      </c>
      <c r="L15" s="15">
        <v>0.95808348178994351</v>
      </c>
      <c r="M15" s="15">
        <v>4.24</v>
      </c>
      <c r="N15" s="15">
        <v>0.52107697256951968</v>
      </c>
      <c r="O15" s="15">
        <v>6.82</v>
      </c>
      <c r="P15" s="15">
        <v>1.0565966234283481</v>
      </c>
      <c r="Q15" s="15">
        <v>3.7345110697750439</v>
      </c>
      <c r="R15" s="15">
        <v>0.62241851162917394</v>
      </c>
      <c r="S15" s="15">
        <v>4</v>
      </c>
      <c r="T15" s="15">
        <v>129</v>
      </c>
      <c r="U15" s="15">
        <v>122</v>
      </c>
      <c r="V15" s="27"/>
      <c r="W15" s="15">
        <v>16</v>
      </c>
      <c r="X15" s="15">
        <v>0</v>
      </c>
      <c r="Y15" s="15">
        <v>467</v>
      </c>
      <c r="Z15" s="15">
        <v>196</v>
      </c>
      <c r="AA15" s="15">
        <v>663</v>
      </c>
      <c r="AB15" s="15">
        <v>41.4375</v>
      </c>
      <c r="AC15" s="27"/>
      <c r="AD15" s="15">
        <v>16</v>
      </c>
      <c r="AE15" s="15">
        <v>0</v>
      </c>
      <c r="AF15" s="15">
        <v>366</v>
      </c>
      <c r="AG15" s="15">
        <v>287</v>
      </c>
      <c r="AH15" s="15">
        <v>653</v>
      </c>
      <c r="AI15" s="15">
        <v>40.8125</v>
      </c>
      <c r="AJ15" s="27"/>
      <c r="AK15" s="15">
        <v>15</v>
      </c>
      <c r="AL15" s="15">
        <v>0</v>
      </c>
      <c r="AM15" s="15">
        <v>100</v>
      </c>
      <c r="AN15" s="15">
        <v>381</v>
      </c>
      <c r="AO15" s="15">
        <v>481</v>
      </c>
      <c r="AP15" s="15">
        <v>32.06666666666667</v>
      </c>
      <c r="AQ15" s="27"/>
      <c r="AR15" s="15">
        <v>16</v>
      </c>
      <c r="AS15" s="15">
        <v>0</v>
      </c>
      <c r="AT15" s="15">
        <v>1026</v>
      </c>
      <c r="AU15" s="15">
        <v>197</v>
      </c>
      <c r="AV15" s="15">
        <v>1223</v>
      </c>
      <c r="AW15" s="15">
        <v>76.4375</v>
      </c>
    </row>
    <row r="16" spans="1:50" x14ac:dyDescent="0.25">
      <c r="A16" s="15" t="s">
        <v>351</v>
      </c>
      <c r="B16" s="15" t="s">
        <v>26</v>
      </c>
      <c r="C16" s="15">
        <v>73</v>
      </c>
      <c r="D16" s="15">
        <v>207</v>
      </c>
      <c r="E16" s="15">
        <v>4.57</v>
      </c>
      <c r="F16" s="15">
        <v>0.68586662910178409</v>
      </c>
      <c r="G16" s="15">
        <v>15</v>
      </c>
      <c r="H16" s="15">
        <v>-0.77507372416018583</v>
      </c>
      <c r="I16" s="15">
        <v>32.5</v>
      </c>
      <c r="J16" s="15">
        <v>-3.7381442436364792E-2</v>
      </c>
      <c r="K16" s="15">
        <v>116</v>
      </c>
      <c r="L16" s="15">
        <v>0.17664664195502094</v>
      </c>
      <c r="M16" s="15"/>
      <c r="N16" s="15"/>
      <c r="O16" s="15"/>
      <c r="P16" s="15"/>
      <c r="Q16" s="15">
        <v>5.005810446025441E-2</v>
      </c>
      <c r="R16" s="15">
        <v>1.2514526115063603E-2</v>
      </c>
      <c r="S16" s="15">
        <v>5</v>
      </c>
      <c r="T16" s="15">
        <v>162</v>
      </c>
      <c r="U16" s="15">
        <v>150</v>
      </c>
      <c r="V16" s="27"/>
      <c r="W16" s="15"/>
      <c r="X16" s="15"/>
      <c r="Y16" s="15"/>
      <c r="Z16" s="15"/>
      <c r="AA16" s="15">
        <v>0</v>
      </c>
      <c r="AB16" s="15" t="s">
        <v>815</v>
      </c>
      <c r="AC16" s="27"/>
      <c r="AD16" s="15">
        <v>6</v>
      </c>
      <c r="AE16" s="15">
        <v>0</v>
      </c>
      <c r="AF16" s="15">
        <v>311</v>
      </c>
      <c r="AG16" s="15">
        <v>78</v>
      </c>
      <c r="AH16" s="15">
        <v>389</v>
      </c>
      <c r="AI16" s="15">
        <v>64.833333333333329</v>
      </c>
      <c r="AJ16" s="27"/>
      <c r="AK16" s="15">
        <v>10</v>
      </c>
      <c r="AL16" s="15">
        <v>0</v>
      </c>
      <c r="AM16" s="15">
        <v>505</v>
      </c>
      <c r="AN16" s="15">
        <v>149</v>
      </c>
      <c r="AO16" s="15">
        <v>654</v>
      </c>
      <c r="AP16" s="15">
        <v>65.400000000000006</v>
      </c>
      <c r="AQ16" s="27"/>
      <c r="AR16" s="15"/>
      <c r="AS16" s="15"/>
      <c r="AT16" s="15"/>
      <c r="AU16" s="15"/>
      <c r="AV16" s="15">
        <v>0</v>
      </c>
      <c r="AW16" s="15" t="s">
        <v>815</v>
      </c>
    </row>
    <row r="17" spans="1:49" x14ac:dyDescent="0.25">
      <c r="A17" s="15" t="s">
        <v>99</v>
      </c>
      <c r="B17" s="15" t="s">
        <v>26</v>
      </c>
      <c r="C17" s="15">
        <v>73.38</v>
      </c>
      <c r="D17" s="15">
        <v>208</v>
      </c>
      <c r="E17" s="15">
        <v>4.58</v>
      </c>
      <c r="F17" s="15">
        <v>0.6510159210020019</v>
      </c>
      <c r="G17" s="15">
        <v>11</v>
      </c>
      <c r="H17" s="15">
        <v>-1.3625232598732422</v>
      </c>
      <c r="I17" s="15">
        <v>33</v>
      </c>
      <c r="J17" s="15">
        <v>7.4928656236084898E-2</v>
      </c>
      <c r="K17" s="15">
        <v>117</v>
      </c>
      <c r="L17" s="15">
        <v>0.28828047621715275</v>
      </c>
      <c r="M17" s="15">
        <v>4.16</v>
      </c>
      <c r="N17" s="15">
        <v>0.84507764392432505</v>
      </c>
      <c r="O17" s="15">
        <v>7.16</v>
      </c>
      <c r="P17" s="15">
        <v>0.21604104652729242</v>
      </c>
      <c r="Q17" s="15">
        <v>0.71282048403361487</v>
      </c>
      <c r="R17" s="15">
        <v>0.11880341400560247</v>
      </c>
      <c r="S17" s="15">
        <v>1</v>
      </c>
      <c r="T17" s="15">
        <v>21</v>
      </c>
      <c r="U17" s="15">
        <v>21</v>
      </c>
      <c r="V17" s="27"/>
      <c r="W17" s="15"/>
      <c r="X17" s="15"/>
      <c r="Y17" s="15"/>
      <c r="Z17" s="15"/>
      <c r="AA17" s="15">
        <v>0</v>
      </c>
      <c r="AB17" s="15" t="s">
        <v>815</v>
      </c>
      <c r="AC17" s="27"/>
      <c r="AD17" s="15"/>
      <c r="AE17" s="15"/>
      <c r="AF17" s="15"/>
      <c r="AG17" s="15"/>
      <c r="AH17" s="15">
        <v>0</v>
      </c>
      <c r="AI17" s="15" t="s">
        <v>815</v>
      </c>
      <c r="AJ17" s="27"/>
      <c r="AK17" s="15"/>
      <c r="AL17" s="15"/>
      <c r="AM17" s="15"/>
      <c r="AN17" s="15"/>
      <c r="AO17" s="15">
        <v>0</v>
      </c>
      <c r="AP17" s="15" t="s">
        <v>815</v>
      </c>
      <c r="AQ17" s="27"/>
      <c r="AR17" s="15"/>
      <c r="AS17" s="15"/>
      <c r="AT17" s="15"/>
      <c r="AU17" s="15"/>
      <c r="AV17" s="15">
        <v>0</v>
      </c>
      <c r="AW17" s="15" t="s">
        <v>815</v>
      </c>
    </row>
    <row r="18" spans="1:49" x14ac:dyDescent="0.25">
      <c r="A18" s="15" t="s">
        <v>397</v>
      </c>
      <c r="B18" s="15" t="s">
        <v>26</v>
      </c>
      <c r="C18" s="15">
        <v>69.25</v>
      </c>
      <c r="D18" s="15">
        <v>192</v>
      </c>
      <c r="E18" s="15">
        <v>4.55</v>
      </c>
      <c r="F18" s="15">
        <v>0.75556804530135147</v>
      </c>
      <c r="G18" s="15">
        <v>19</v>
      </c>
      <c r="H18" s="15">
        <v>-0.18762418844712947</v>
      </c>
      <c r="I18" s="15">
        <v>37</v>
      </c>
      <c r="J18" s="15">
        <v>0.97340944561568243</v>
      </c>
      <c r="K18" s="15">
        <v>124</v>
      </c>
      <c r="L18" s="15">
        <v>1.0697173160520752</v>
      </c>
      <c r="M18" s="15"/>
      <c r="N18" s="15"/>
      <c r="O18" s="15"/>
      <c r="P18" s="15"/>
      <c r="Q18" s="15">
        <v>2.6110706185219796</v>
      </c>
      <c r="R18" s="15">
        <v>0.65276765463049491</v>
      </c>
      <c r="S18" s="15">
        <v>6</v>
      </c>
      <c r="T18" s="15">
        <v>206</v>
      </c>
      <c r="U18" s="15">
        <v>179</v>
      </c>
      <c r="V18" s="27"/>
      <c r="W18" s="15">
        <v>2</v>
      </c>
      <c r="X18" s="15">
        <v>0</v>
      </c>
      <c r="Y18" s="15">
        <v>0</v>
      </c>
      <c r="Z18" s="15">
        <v>28</v>
      </c>
      <c r="AA18" s="15">
        <v>28</v>
      </c>
      <c r="AB18" s="15">
        <v>14</v>
      </c>
      <c r="AC18" s="27"/>
      <c r="AD18" s="15"/>
      <c r="AE18" s="15"/>
      <c r="AF18" s="15"/>
      <c r="AG18" s="15"/>
      <c r="AH18" s="15">
        <v>0</v>
      </c>
      <c r="AI18" s="15" t="s">
        <v>815</v>
      </c>
      <c r="AJ18" s="27"/>
      <c r="AK18" s="15"/>
      <c r="AL18" s="15"/>
      <c r="AM18" s="15"/>
      <c r="AN18" s="15"/>
      <c r="AO18" s="15">
        <v>0</v>
      </c>
      <c r="AP18" s="15" t="s">
        <v>815</v>
      </c>
      <c r="AQ18" s="27"/>
      <c r="AR18" s="15"/>
      <c r="AS18" s="15"/>
      <c r="AT18" s="15"/>
      <c r="AU18" s="15"/>
      <c r="AV18" s="15">
        <v>0</v>
      </c>
      <c r="AW18" s="15" t="s">
        <v>815</v>
      </c>
    </row>
    <row r="19" spans="1:49" x14ac:dyDescent="0.25">
      <c r="A19" s="15" t="s">
        <v>133</v>
      </c>
      <c r="B19" s="15" t="s">
        <v>26</v>
      </c>
      <c r="C19" s="15">
        <v>74.75</v>
      </c>
      <c r="D19" s="15">
        <v>190</v>
      </c>
      <c r="E19" s="15">
        <v>4.5199999999999996</v>
      </c>
      <c r="F19" s="15">
        <v>0.86012016960070115</v>
      </c>
      <c r="G19" s="15">
        <v>8</v>
      </c>
      <c r="H19" s="15">
        <v>-1.8031104116580345</v>
      </c>
      <c r="I19" s="15">
        <v>33.5</v>
      </c>
      <c r="J19" s="15">
        <v>0.18723875490853459</v>
      </c>
      <c r="K19" s="15">
        <v>116</v>
      </c>
      <c r="L19" s="15">
        <v>0.17664664195502094</v>
      </c>
      <c r="M19" s="15">
        <v>4.24</v>
      </c>
      <c r="N19" s="15">
        <v>0.52107697256951968</v>
      </c>
      <c r="O19" s="15">
        <v>7.04</v>
      </c>
      <c r="P19" s="15">
        <v>0.51270772072766535</v>
      </c>
      <c r="Q19" s="15">
        <v>0.45467984810340711</v>
      </c>
      <c r="R19" s="15">
        <v>7.5779974683901186E-2</v>
      </c>
      <c r="S19" s="15">
        <v>7</v>
      </c>
      <c r="T19" s="15">
        <v>247</v>
      </c>
      <c r="U19" s="15">
        <v>198</v>
      </c>
      <c r="V19" s="27"/>
      <c r="W19" s="15">
        <v>7</v>
      </c>
      <c r="X19" s="15">
        <v>0</v>
      </c>
      <c r="Y19" s="15">
        <v>13</v>
      </c>
      <c r="Z19" s="15">
        <v>63</v>
      </c>
      <c r="AA19" s="15">
        <v>76</v>
      </c>
      <c r="AB19" s="15">
        <v>10.857142857142858</v>
      </c>
      <c r="AC19" s="27"/>
      <c r="AD19" s="15"/>
      <c r="AE19" s="15"/>
      <c r="AF19" s="15"/>
      <c r="AG19" s="15"/>
      <c r="AH19" s="15">
        <v>0</v>
      </c>
      <c r="AI19" s="15" t="s">
        <v>815</v>
      </c>
      <c r="AJ19" s="27"/>
      <c r="AK19" s="15"/>
      <c r="AL19" s="15"/>
      <c r="AM19" s="15"/>
      <c r="AN19" s="15"/>
      <c r="AO19" s="15">
        <v>0</v>
      </c>
      <c r="AP19" s="15" t="s">
        <v>815</v>
      </c>
      <c r="AQ19" s="27"/>
      <c r="AR19" s="15"/>
      <c r="AS19" s="15"/>
      <c r="AT19" s="15"/>
      <c r="AU19" s="15"/>
      <c r="AV19" s="15">
        <v>0</v>
      </c>
      <c r="AW19" s="15" t="s">
        <v>815</v>
      </c>
    </row>
    <row r="20" spans="1:49" x14ac:dyDescent="0.25">
      <c r="A20" s="15" t="s">
        <v>260</v>
      </c>
      <c r="B20" s="15" t="s">
        <v>26</v>
      </c>
      <c r="C20" s="15">
        <v>72.13</v>
      </c>
      <c r="D20" s="15">
        <v>207</v>
      </c>
      <c r="E20" s="15">
        <v>4.7</v>
      </c>
      <c r="F20" s="15">
        <v>0.23280742380460673</v>
      </c>
      <c r="G20" s="15">
        <v>24</v>
      </c>
      <c r="H20" s="15">
        <v>0.54668773119419101</v>
      </c>
      <c r="I20" s="15">
        <v>36.5</v>
      </c>
      <c r="J20" s="15">
        <v>0.86109934694323276</v>
      </c>
      <c r="K20" s="15">
        <v>126</v>
      </c>
      <c r="L20" s="15">
        <v>1.2929849845763388</v>
      </c>
      <c r="M20" s="15"/>
      <c r="N20" s="15"/>
      <c r="O20" s="15"/>
      <c r="P20" s="15"/>
      <c r="Q20" s="15">
        <v>2.9335794865183695</v>
      </c>
      <c r="R20" s="15">
        <v>0.73339487162959238</v>
      </c>
      <c r="S20" s="15"/>
      <c r="T20" s="15"/>
      <c r="U20" s="15"/>
      <c r="V20" s="27"/>
      <c r="W20" s="15">
        <v>2</v>
      </c>
      <c r="X20" s="15">
        <v>0</v>
      </c>
      <c r="Y20" s="15">
        <v>0</v>
      </c>
      <c r="Z20" s="15">
        <v>32</v>
      </c>
      <c r="AA20" s="15">
        <v>32</v>
      </c>
      <c r="AB20" s="15">
        <v>16</v>
      </c>
      <c r="AC20" s="27"/>
      <c r="AD20" s="15"/>
      <c r="AE20" s="15"/>
      <c r="AF20" s="15"/>
      <c r="AG20" s="15"/>
      <c r="AH20" s="15">
        <v>0</v>
      </c>
      <c r="AI20" s="15" t="s">
        <v>815</v>
      </c>
      <c r="AJ20" s="27"/>
      <c r="AK20" s="15"/>
      <c r="AL20" s="15"/>
      <c r="AM20" s="15"/>
      <c r="AN20" s="15"/>
      <c r="AO20" s="15">
        <v>0</v>
      </c>
      <c r="AP20" s="15" t="s">
        <v>815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1" spans="1:49" x14ac:dyDescent="0.25">
      <c r="A21" s="15" t="s">
        <v>220</v>
      </c>
      <c r="B21" s="15" t="s">
        <v>26</v>
      </c>
      <c r="C21" s="15">
        <v>71.13</v>
      </c>
      <c r="D21" s="15">
        <v>196</v>
      </c>
      <c r="E21" s="15">
        <v>4.49</v>
      </c>
      <c r="F21" s="15">
        <v>0.96467229390004761</v>
      </c>
      <c r="G21" s="15">
        <v>15</v>
      </c>
      <c r="H21" s="15">
        <v>-0.77507372416018583</v>
      </c>
      <c r="I21" s="15">
        <v>35.5</v>
      </c>
      <c r="J21" s="15">
        <v>0.6364791495983334</v>
      </c>
      <c r="K21" s="15">
        <v>116</v>
      </c>
      <c r="L21" s="15">
        <v>0.17664664195502094</v>
      </c>
      <c r="M21" s="15">
        <v>4.1900000000000004</v>
      </c>
      <c r="N21" s="15">
        <v>0.72357739216627215</v>
      </c>
      <c r="O21" s="15">
        <v>7.26</v>
      </c>
      <c r="P21" s="15">
        <v>-3.1181181973017318E-2</v>
      </c>
      <c r="Q21" s="15">
        <v>1.6951205714864712</v>
      </c>
      <c r="R21" s="15">
        <v>0.28252009524774518</v>
      </c>
      <c r="S21" s="15">
        <v>4</v>
      </c>
      <c r="T21" s="15">
        <v>122</v>
      </c>
      <c r="U21" s="15">
        <v>116</v>
      </c>
      <c r="V21" s="27"/>
      <c r="W21" s="15">
        <v>14</v>
      </c>
      <c r="X21" s="15">
        <v>0</v>
      </c>
      <c r="Y21" s="15">
        <v>269</v>
      </c>
      <c r="Z21" s="15">
        <v>295</v>
      </c>
      <c r="AA21" s="15">
        <v>564</v>
      </c>
      <c r="AB21" s="15">
        <v>40.285714285714285</v>
      </c>
      <c r="AC21" s="27"/>
      <c r="AD21" s="15">
        <v>16</v>
      </c>
      <c r="AE21" s="15">
        <v>0</v>
      </c>
      <c r="AF21" s="15">
        <v>83</v>
      </c>
      <c r="AG21" s="15">
        <v>362</v>
      </c>
      <c r="AH21" s="15">
        <v>445</v>
      </c>
      <c r="AI21" s="15">
        <v>27.8125</v>
      </c>
      <c r="AJ21" s="27"/>
      <c r="AK21" s="15">
        <v>11</v>
      </c>
      <c r="AL21" s="15">
        <v>0</v>
      </c>
      <c r="AM21" s="15">
        <v>32</v>
      </c>
      <c r="AN21" s="15">
        <v>223</v>
      </c>
      <c r="AO21" s="15">
        <v>255</v>
      </c>
      <c r="AP21" s="15">
        <v>23.181818181818183</v>
      </c>
      <c r="AQ21" s="27"/>
      <c r="AR21" s="15"/>
      <c r="AS21" s="15"/>
      <c r="AT21" s="15"/>
      <c r="AU21" s="15"/>
      <c r="AV21" s="15">
        <v>0</v>
      </c>
      <c r="AW21" s="15" t="s">
        <v>815</v>
      </c>
    </row>
    <row r="22" spans="1:49" x14ac:dyDescent="0.25">
      <c r="A22" s="15" t="s">
        <v>71</v>
      </c>
      <c r="B22" s="15" t="s">
        <v>26</v>
      </c>
      <c r="C22" s="15">
        <v>70.88</v>
      </c>
      <c r="D22" s="15">
        <v>198</v>
      </c>
      <c r="E22" s="15">
        <v>4.42</v>
      </c>
      <c r="F22" s="15">
        <v>1.2086272505985289</v>
      </c>
      <c r="G22" s="15">
        <v>10</v>
      </c>
      <c r="H22" s="15">
        <v>-1.5093856438015063</v>
      </c>
      <c r="I22" s="15">
        <v>38</v>
      </c>
      <c r="J22" s="15">
        <v>1.1980296429605819</v>
      </c>
      <c r="K22" s="15">
        <v>118</v>
      </c>
      <c r="L22" s="15">
        <v>0.39991431047928455</v>
      </c>
      <c r="M22" s="15"/>
      <c r="N22" s="15"/>
      <c r="O22" s="15">
        <v>7.35</v>
      </c>
      <c r="P22" s="15">
        <v>-0.2536811876232965</v>
      </c>
      <c r="Q22" s="15">
        <v>1.0435043726135926</v>
      </c>
      <c r="R22" s="15">
        <v>0.20870087452271852</v>
      </c>
      <c r="S22" s="15">
        <v>3</v>
      </c>
      <c r="T22" s="15">
        <v>79</v>
      </c>
      <c r="U22" s="15">
        <v>76</v>
      </c>
      <c r="V22" s="27"/>
      <c r="W22" s="15">
        <v>11</v>
      </c>
      <c r="X22" s="15">
        <v>0</v>
      </c>
      <c r="Y22" s="15">
        <v>234</v>
      </c>
      <c r="Z22" s="15">
        <v>120</v>
      </c>
      <c r="AA22" s="15">
        <v>354</v>
      </c>
      <c r="AB22" s="15">
        <v>32.18181818181818</v>
      </c>
      <c r="AC22" s="27"/>
      <c r="AD22" s="15">
        <v>12</v>
      </c>
      <c r="AE22" s="15">
        <v>0</v>
      </c>
      <c r="AF22" s="15">
        <v>65</v>
      </c>
      <c r="AG22" s="15">
        <v>267</v>
      </c>
      <c r="AH22" s="15">
        <v>332</v>
      </c>
      <c r="AI22" s="15">
        <v>27.666666666666668</v>
      </c>
      <c r="AJ22" s="27"/>
      <c r="AK22" s="15">
        <v>11</v>
      </c>
      <c r="AL22" s="15">
        <v>0</v>
      </c>
      <c r="AM22" s="15">
        <v>3</v>
      </c>
      <c r="AN22" s="15">
        <v>165</v>
      </c>
      <c r="AO22" s="15">
        <v>168</v>
      </c>
      <c r="AP22" s="15">
        <v>15.272727272727273</v>
      </c>
      <c r="AQ22" s="27"/>
      <c r="AR22" s="15">
        <v>15</v>
      </c>
      <c r="AS22" s="15">
        <v>0</v>
      </c>
      <c r="AT22" s="15">
        <v>92</v>
      </c>
      <c r="AU22" s="15">
        <v>292</v>
      </c>
      <c r="AV22" s="15">
        <v>384</v>
      </c>
      <c r="AW22" s="15">
        <v>25.6</v>
      </c>
    </row>
    <row r="23" spans="1:49" x14ac:dyDescent="0.25">
      <c r="A23" s="15" t="s">
        <v>56</v>
      </c>
      <c r="B23" s="15" t="s">
        <v>26</v>
      </c>
      <c r="C23" s="15">
        <v>71.63</v>
      </c>
      <c r="D23" s="15">
        <v>204</v>
      </c>
      <c r="E23" s="15">
        <v>4.59</v>
      </c>
      <c r="F23" s="15">
        <v>0.61616521290221982</v>
      </c>
      <c r="G23" s="15">
        <v>18</v>
      </c>
      <c r="H23" s="15">
        <v>-0.33448657237539359</v>
      </c>
      <c r="I23" s="15">
        <v>35</v>
      </c>
      <c r="J23" s="15">
        <v>0.52416905092588373</v>
      </c>
      <c r="K23" s="15">
        <v>115</v>
      </c>
      <c r="L23" s="15">
        <v>6.5012807692889168E-2</v>
      </c>
      <c r="M23" s="15">
        <v>4.3099999999999996</v>
      </c>
      <c r="N23" s="15">
        <v>0.2375763851340677</v>
      </c>
      <c r="O23" s="15">
        <v>7.04</v>
      </c>
      <c r="P23" s="15">
        <v>0.51270772072766535</v>
      </c>
      <c r="Q23" s="15">
        <v>1.6211446050073322</v>
      </c>
      <c r="R23" s="15">
        <v>0.27019076750122201</v>
      </c>
      <c r="S23" s="15">
        <v>4</v>
      </c>
      <c r="T23" s="15">
        <v>128</v>
      </c>
      <c r="U23" s="15">
        <v>121</v>
      </c>
      <c r="V23" s="27"/>
      <c r="W23" s="15">
        <v>11</v>
      </c>
      <c r="X23" s="15">
        <v>0</v>
      </c>
      <c r="Y23" s="15">
        <v>360</v>
      </c>
      <c r="Z23" s="15">
        <v>76</v>
      </c>
      <c r="AA23" s="15">
        <v>436</v>
      </c>
      <c r="AB23" s="15">
        <v>39.636363636363633</v>
      </c>
      <c r="AC23" s="27"/>
      <c r="AD23" s="15">
        <v>16</v>
      </c>
      <c r="AE23" s="15">
        <v>0</v>
      </c>
      <c r="AF23" s="15">
        <v>222</v>
      </c>
      <c r="AG23" s="15">
        <v>196</v>
      </c>
      <c r="AH23" s="15">
        <v>418</v>
      </c>
      <c r="AI23" s="15">
        <v>26.125</v>
      </c>
      <c r="AJ23" s="27"/>
      <c r="AK23" s="15">
        <v>15</v>
      </c>
      <c r="AL23" s="15">
        <v>0</v>
      </c>
      <c r="AM23" s="15">
        <v>841</v>
      </c>
      <c r="AN23" s="15">
        <v>140</v>
      </c>
      <c r="AO23" s="15">
        <v>981</v>
      </c>
      <c r="AP23" s="15">
        <v>65.400000000000006</v>
      </c>
      <c r="AQ23" s="27"/>
      <c r="AR23" s="15">
        <v>16</v>
      </c>
      <c r="AS23" s="15">
        <v>0</v>
      </c>
      <c r="AT23" s="15">
        <v>1041</v>
      </c>
      <c r="AU23" s="15">
        <v>84</v>
      </c>
      <c r="AV23" s="15">
        <v>1125</v>
      </c>
      <c r="AW23" s="15">
        <v>70.3125</v>
      </c>
    </row>
    <row r="24" spans="1:49" x14ac:dyDescent="0.25">
      <c r="A24" s="15" t="s">
        <v>197</v>
      </c>
      <c r="B24" s="15" t="s">
        <v>10</v>
      </c>
      <c r="C24" s="15">
        <v>70.38</v>
      </c>
      <c r="D24" s="15">
        <v>188</v>
      </c>
      <c r="E24" s="15">
        <v>4.5</v>
      </c>
      <c r="F24" s="15">
        <v>0.92982158580026542</v>
      </c>
      <c r="G24" s="15">
        <v>15</v>
      </c>
      <c r="H24" s="15">
        <v>-0.77507372416018583</v>
      </c>
      <c r="I24" s="15">
        <v>35.5</v>
      </c>
      <c r="J24" s="15">
        <v>0.6364791495983334</v>
      </c>
      <c r="K24" s="15">
        <v>117</v>
      </c>
      <c r="L24" s="15">
        <v>0.28828047621715275</v>
      </c>
      <c r="M24" s="15">
        <v>4.2699999999999996</v>
      </c>
      <c r="N24" s="15">
        <v>0.39957672081147039</v>
      </c>
      <c r="O24" s="15">
        <v>7.14</v>
      </c>
      <c r="P24" s="15">
        <v>0.26548549222735568</v>
      </c>
      <c r="Q24" s="15">
        <v>1.7445697004943919</v>
      </c>
      <c r="R24" s="15">
        <v>0.29076161674906531</v>
      </c>
      <c r="S24" s="15">
        <v>7</v>
      </c>
      <c r="T24" s="15">
        <v>216</v>
      </c>
      <c r="U24" s="15">
        <v>185</v>
      </c>
      <c r="V24" s="27"/>
      <c r="W24" s="15">
        <v>14</v>
      </c>
      <c r="X24" s="15">
        <v>0</v>
      </c>
      <c r="Y24" s="15">
        <v>223</v>
      </c>
      <c r="Z24" s="15">
        <v>184</v>
      </c>
      <c r="AA24" s="15">
        <v>407</v>
      </c>
      <c r="AB24" s="15">
        <v>29.071428571428573</v>
      </c>
      <c r="AC24" s="27"/>
      <c r="AD24" s="15">
        <v>16</v>
      </c>
      <c r="AE24" s="15">
        <v>0</v>
      </c>
      <c r="AF24" s="15">
        <v>724</v>
      </c>
      <c r="AG24" s="15">
        <v>163</v>
      </c>
      <c r="AH24" s="15">
        <v>887</v>
      </c>
      <c r="AI24" s="15">
        <v>55.4375</v>
      </c>
      <c r="AJ24" s="27"/>
      <c r="AK24" s="15">
        <v>15</v>
      </c>
      <c r="AL24" s="15">
        <v>0</v>
      </c>
      <c r="AM24" s="15">
        <v>814</v>
      </c>
      <c r="AN24" s="15">
        <v>65</v>
      </c>
      <c r="AO24" s="15">
        <v>879</v>
      </c>
      <c r="AP24" s="15">
        <v>58.6</v>
      </c>
      <c r="AQ24" s="27"/>
      <c r="AR24" s="15">
        <v>16</v>
      </c>
      <c r="AS24" s="15">
        <v>0</v>
      </c>
      <c r="AT24" s="15">
        <v>939</v>
      </c>
      <c r="AU24" s="15">
        <v>75</v>
      </c>
      <c r="AV24" s="15">
        <v>1014</v>
      </c>
      <c r="AW24" s="15">
        <v>63.375</v>
      </c>
    </row>
    <row r="25" spans="1:49" x14ac:dyDescent="0.25">
      <c r="A25" s="15" t="s">
        <v>154</v>
      </c>
      <c r="B25" s="15" t="s">
        <v>10</v>
      </c>
      <c r="C25" s="15">
        <v>71.63</v>
      </c>
      <c r="D25" s="15">
        <v>213</v>
      </c>
      <c r="E25" s="15">
        <v>4.59</v>
      </c>
      <c r="F25" s="15">
        <v>0.61616521290221982</v>
      </c>
      <c r="G25" s="15">
        <v>17</v>
      </c>
      <c r="H25" s="15">
        <v>-0.48134895630365765</v>
      </c>
      <c r="I25" s="15">
        <v>35</v>
      </c>
      <c r="J25" s="15">
        <v>0.52416905092588373</v>
      </c>
      <c r="K25" s="15">
        <v>116</v>
      </c>
      <c r="L25" s="15">
        <v>0.17664664195502094</v>
      </c>
      <c r="M25" s="15">
        <v>4.13</v>
      </c>
      <c r="N25" s="15">
        <v>0.96657789568237795</v>
      </c>
      <c r="O25" s="15">
        <v>7.05</v>
      </c>
      <c r="P25" s="15">
        <v>0.48798549787763484</v>
      </c>
      <c r="Q25" s="15">
        <v>2.2901953430394797</v>
      </c>
      <c r="R25" s="15">
        <v>0.38169922383991328</v>
      </c>
      <c r="S25" s="15">
        <v>6</v>
      </c>
      <c r="T25" s="15">
        <v>182</v>
      </c>
      <c r="U25" s="15">
        <v>163</v>
      </c>
      <c r="V25" s="27"/>
      <c r="W25" s="15">
        <v>14</v>
      </c>
      <c r="X25" s="15">
        <v>0</v>
      </c>
      <c r="Y25" s="15">
        <v>16</v>
      </c>
      <c r="Z25" s="15">
        <v>243</v>
      </c>
      <c r="AA25" s="15">
        <v>259</v>
      </c>
      <c r="AB25" s="15">
        <v>18.5</v>
      </c>
      <c r="AC25" s="27"/>
      <c r="AD25" s="15">
        <v>12</v>
      </c>
      <c r="AE25" s="15">
        <v>0</v>
      </c>
      <c r="AF25" s="15">
        <v>140</v>
      </c>
      <c r="AG25" s="15">
        <v>134</v>
      </c>
      <c r="AH25" s="15">
        <v>274</v>
      </c>
      <c r="AI25" s="15">
        <v>22.833333333333332</v>
      </c>
      <c r="AJ25" s="27"/>
      <c r="AK25" s="15"/>
      <c r="AL25" s="15"/>
      <c r="AM25" s="15"/>
      <c r="AN25" s="15"/>
      <c r="AO25" s="15">
        <v>0</v>
      </c>
      <c r="AP25" s="15" t="s">
        <v>815</v>
      </c>
      <c r="AQ25" s="27"/>
      <c r="AR25" s="15">
        <v>2</v>
      </c>
      <c r="AS25" s="15">
        <v>0</v>
      </c>
      <c r="AT25" s="15">
        <v>41</v>
      </c>
      <c r="AU25" s="15">
        <v>23</v>
      </c>
      <c r="AV25" s="15">
        <v>64</v>
      </c>
      <c r="AW25" s="15">
        <v>32</v>
      </c>
    </row>
    <row r="26" spans="1:49" x14ac:dyDescent="0.25">
      <c r="A26" s="15" t="s">
        <v>63</v>
      </c>
      <c r="B26" s="15" t="s">
        <v>10</v>
      </c>
      <c r="C26" s="15">
        <v>71.38</v>
      </c>
      <c r="D26" s="15">
        <v>197</v>
      </c>
      <c r="E26" s="15">
        <v>4.62</v>
      </c>
      <c r="F26" s="15">
        <v>0.51161308860287025</v>
      </c>
      <c r="G26" s="15">
        <v>11</v>
      </c>
      <c r="H26" s="15">
        <v>-1.3625232598732422</v>
      </c>
      <c r="I26" s="15">
        <v>34.5</v>
      </c>
      <c r="J26" s="15">
        <v>0.411858952253434</v>
      </c>
      <c r="K26" s="15">
        <v>123</v>
      </c>
      <c r="L26" s="15">
        <v>0.95808348178994351</v>
      </c>
      <c r="M26" s="15">
        <v>4.33</v>
      </c>
      <c r="N26" s="15">
        <v>0.15657621729536456</v>
      </c>
      <c r="O26" s="15">
        <v>7.04</v>
      </c>
      <c r="P26" s="15">
        <v>0.51270772072766535</v>
      </c>
      <c r="Q26" s="15">
        <v>1.1883162007960353</v>
      </c>
      <c r="R26" s="15">
        <v>0.19805270013267254</v>
      </c>
      <c r="S26" s="15">
        <v>4</v>
      </c>
      <c r="T26" s="15">
        <v>102</v>
      </c>
      <c r="U26" s="15">
        <v>98</v>
      </c>
      <c r="V26" s="27"/>
      <c r="W26" s="15">
        <v>16</v>
      </c>
      <c r="X26" s="15">
        <v>0</v>
      </c>
      <c r="Y26" s="15">
        <v>864</v>
      </c>
      <c r="Z26" s="15">
        <v>132</v>
      </c>
      <c r="AA26" s="15">
        <v>996</v>
      </c>
      <c r="AB26" s="15">
        <v>62.25</v>
      </c>
      <c r="AC26" s="27"/>
      <c r="AD26" s="15">
        <v>15</v>
      </c>
      <c r="AE26" s="15">
        <v>0</v>
      </c>
      <c r="AF26" s="15">
        <v>915</v>
      </c>
      <c r="AG26" s="15">
        <v>121</v>
      </c>
      <c r="AH26" s="15">
        <v>1036</v>
      </c>
      <c r="AI26" s="15">
        <v>69.066666666666663</v>
      </c>
      <c r="AJ26" s="27"/>
      <c r="AK26" s="15">
        <v>14</v>
      </c>
      <c r="AL26" s="15">
        <v>0</v>
      </c>
      <c r="AM26" s="15">
        <v>763</v>
      </c>
      <c r="AN26" s="15">
        <v>105</v>
      </c>
      <c r="AO26" s="15">
        <v>868</v>
      </c>
      <c r="AP26" s="15">
        <v>62</v>
      </c>
      <c r="AQ26" s="27"/>
      <c r="AR26" s="15">
        <v>15</v>
      </c>
      <c r="AS26" s="15">
        <v>0</v>
      </c>
      <c r="AT26" s="15">
        <v>855</v>
      </c>
      <c r="AU26" s="15">
        <v>82</v>
      </c>
      <c r="AV26" s="15">
        <v>937</v>
      </c>
      <c r="AW26" s="15">
        <v>62.466666666666669</v>
      </c>
    </row>
    <row r="27" spans="1:49" x14ac:dyDescent="0.25">
      <c r="A27" s="15" t="s">
        <v>37</v>
      </c>
      <c r="B27" s="15" t="s">
        <v>10</v>
      </c>
      <c r="C27" s="15">
        <v>70.75</v>
      </c>
      <c r="D27" s="15">
        <v>195</v>
      </c>
      <c r="E27" s="15">
        <v>4.63</v>
      </c>
      <c r="F27" s="15">
        <v>0.47676238050308806</v>
      </c>
      <c r="G27" s="15">
        <v>10</v>
      </c>
      <c r="H27" s="15">
        <v>-1.5093856438015063</v>
      </c>
      <c r="I27" s="15">
        <v>40.5</v>
      </c>
      <c r="J27" s="15">
        <v>1.7595801363228303</v>
      </c>
      <c r="K27" s="15">
        <v>122</v>
      </c>
      <c r="L27" s="15">
        <v>0.84644964752781171</v>
      </c>
      <c r="M27" s="15">
        <v>4.38</v>
      </c>
      <c r="N27" s="15">
        <v>-4.5924202301387877E-2</v>
      </c>
      <c r="O27" s="15">
        <v>6.94</v>
      </c>
      <c r="P27" s="15">
        <v>0.75992994922797508</v>
      </c>
      <c r="Q27" s="15">
        <v>2.2874122674788109</v>
      </c>
      <c r="R27" s="15">
        <v>0.38123537791313516</v>
      </c>
      <c r="S27" s="15">
        <v>5</v>
      </c>
      <c r="T27" s="15">
        <v>148</v>
      </c>
      <c r="U27" s="15">
        <v>140</v>
      </c>
      <c r="V27" s="27"/>
      <c r="W27" s="15">
        <v>10</v>
      </c>
      <c r="X27" s="15">
        <v>0</v>
      </c>
      <c r="Y27" s="15">
        <v>449</v>
      </c>
      <c r="Z27" s="15">
        <v>53</v>
      </c>
      <c r="AA27" s="15">
        <v>502</v>
      </c>
      <c r="AB27" s="15">
        <v>50.2</v>
      </c>
      <c r="AC27" s="27"/>
      <c r="AD27" s="15">
        <v>13</v>
      </c>
      <c r="AE27" s="15">
        <v>0</v>
      </c>
      <c r="AF27" s="15">
        <v>788</v>
      </c>
      <c r="AG27" s="15">
        <v>69</v>
      </c>
      <c r="AH27" s="15">
        <v>857</v>
      </c>
      <c r="AI27" s="15">
        <v>65.92307692307692</v>
      </c>
      <c r="AJ27" s="27"/>
      <c r="AK27" s="15">
        <v>4</v>
      </c>
      <c r="AL27" s="15">
        <v>0</v>
      </c>
      <c r="AM27" s="15">
        <v>198</v>
      </c>
      <c r="AN27" s="15">
        <v>8</v>
      </c>
      <c r="AO27" s="15">
        <v>206</v>
      </c>
      <c r="AP27" s="15">
        <v>51.5</v>
      </c>
      <c r="AQ27" s="27"/>
      <c r="AR27" s="15">
        <v>12</v>
      </c>
      <c r="AS27" s="15">
        <v>0</v>
      </c>
      <c r="AT27" s="15">
        <v>10</v>
      </c>
      <c r="AU27" s="15">
        <v>144</v>
      </c>
      <c r="AV27" s="15">
        <v>154</v>
      </c>
      <c r="AW27" s="15">
        <v>12.833333333333334</v>
      </c>
    </row>
    <row r="28" spans="1:49" x14ac:dyDescent="0.25">
      <c r="A28" s="15" t="s">
        <v>226</v>
      </c>
      <c r="B28" s="15" t="s">
        <v>10</v>
      </c>
      <c r="C28" s="15">
        <v>71.88</v>
      </c>
      <c r="D28" s="15">
        <v>195</v>
      </c>
      <c r="E28" s="15">
        <v>4.51</v>
      </c>
      <c r="F28" s="15">
        <v>0.89497087770048322</v>
      </c>
      <c r="G28" s="15">
        <v>13</v>
      </c>
      <c r="H28" s="15">
        <v>-1.068798492016714</v>
      </c>
      <c r="I28" s="15">
        <v>38</v>
      </c>
      <c r="J28" s="15">
        <v>1.1980296429605819</v>
      </c>
      <c r="K28" s="15">
        <v>127</v>
      </c>
      <c r="L28" s="15">
        <v>1.4046188188384707</v>
      </c>
      <c r="M28" s="15">
        <v>4</v>
      </c>
      <c r="N28" s="15">
        <v>1.4930789866339358</v>
      </c>
      <c r="O28" s="15">
        <v>6.75</v>
      </c>
      <c r="P28" s="15">
        <v>1.2296521833785663</v>
      </c>
      <c r="Q28" s="15">
        <v>5.151552017495324</v>
      </c>
      <c r="R28" s="15">
        <v>0.85859200291588733</v>
      </c>
      <c r="S28" s="15">
        <v>6</v>
      </c>
      <c r="T28" s="15">
        <v>187</v>
      </c>
      <c r="U28" s="15">
        <v>168</v>
      </c>
      <c r="V28" s="27"/>
      <c r="W28" s="15"/>
      <c r="X28" s="15"/>
      <c r="Y28" s="15"/>
      <c r="Z28" s="15"/>
      <c r="AA28" s="15">
        <v>0</v>
      </c>
      <c r="AB28" s="15" t="s">
        <v>815</v>
      </c>
      <c r="AC28" s="27"/>
      <c r="AD28" s="15"/>
      <c r="AE28" s="15"/>
      <c r="AF28" s="15"/>
      <c r="AG28" s="15"/>
      <c r="AH28" s="15">
        <v>0</v>
      </c>
      <c r="AI28" s="15" t="s">
        <v>815</v>
      </c>
      <c r="AJ28" s="27"/>
      <c r="AK28" s="15"/>
      <c r="AL28" s="15"/>
      <c r="AM28" s="15"/>
      <c r="AN28" s="15"/>
      <c r="AO28" s="15">
        <v>0</v>
      </c>
      <c r="AP28" s="15" t="s">
        <v>815</v>
      </c>
      <c r="AQ28" s="27"/>
      <c r="AR28" s="15"/>
      <c r="AS28" s="15"/>
      <c r="AT28" s="15"/>
      <c r="AU28" s="15"/>
      <c r="AV28" s="15">
        <v>0</v>
      </c>
      <c r="AW28" s="15" t="s">
        <v>815</v>
      </c>
    </row>
    <row r="29" spans="1:49" x14ac:dyDescent="0.25">
      <c r="A29" s="15" t="s">
        <v>361</v>
      </c>
      <c r="B29" s="15" t="s">
        <v>10</v>
      </c>
      <c r="C29" s="15">
        <v>71.25</v>
      </c>
      <c r="D29" s="15">
        <v>194</v>
      </c>
      <c r="E29" s="15">
        <v>4.3899999999999997</v>
      </c>
      <c r="F29" s="15">
        <v>1.3131793748978784</v>
      </c>
      <c r="G29" s="15">
        <v>17</v>
      </c>
      <c r="H29" s="15">
        <v>-0.48134895630365765</v>
      </c>
      <c r="I29" s="15">
        <v>38.5</v>
      </c>
      <c r="J29" s="15">
        <v>1.3103397416330316</v>
      </c>
      <c r="K29" s="15">
        <v>123</v>
      </c>
      <c r="L29" s="15">
        <v>0.95808348178994351</v>
      </c>
      <c r="M29" s="15">
        <v>4.04</v>
      </c>
      <c r="N29" s="15">
        <v>1.3310786509565331</v>
      </c>
      <c r="O29" s="15"/>
      <c r="P29" s="15"/>
      <c r="Q29" s="15">
        <v>4.4313322929737282</v>
      </c>
      <c r="R29" s="15">
        <v>0.88626645859474562</v>
      </c>
      <c r="S29" s="15">
        <v>1</v>
      </c>
      <c r="T29" s="15">
        <v>31</v>
      </c>
      <c r="U29" s="15">
        <v>31</v>
      </c>
      <c r="V29" s="27"/>
      <c r="W29" s="15">
        <v>16</v>
      </c>
      <c r="X29" s="15">
        <v>0</v>
      </c>
      <c r="Y29" s="15">
        <v>805</v>
      </c>
      <c r="Z29" s="15">
        <v>83</v>
      </c>
      <c r="AA29" s="15">
        <v>888</v>
      </c>
      <c r="AB29" s="15">
        <v>55.5</v>
      </c>
      <c r="AC29" s="27"/>
      <c r="AD29" s="15">
        <v>16</v>
      </c>
      <c r="AE29" s="15">
        <v>0</v>
      </c>
      <c r="AF29" s="15">
        <v>623</v>
      </c>
      <c r="AG29" s="15">
        <v>125</v>
      </c>
      <c r="AH29" s="15">
        <v>748</v>
      </c>
      <c r="AI29" s="15">
        <v>46.75</v>
      </c>
      <c r="AJ29" s="27"/>
      <c r="AK29" s="15">
        <v>16</v>
      </c>
      <c r="AL29" s="15">
        <v>0</v>
      </c>
      <c r="AM29" s="15">
        <v>688</v>
      </c>
      <c r="AN29" s="15">
        <v>41</v>
      </c>
      <c r="AO29" s="15">
        <v>729</v>
      </c>
      <c r="AP29" s="15">
        <v>45.5625</v>
      </c>
      <c r="AQ29" s="27"/>
      <c r="AR29" s="15">
        <v>16</v>
      </c>
      <c r="AS29" s="15">
        <v>0</v>
      </c>
      <c r="AT29" s="15">
        <v>674</v>
      </c>
      <c r="AU29" s="15">
        <v>115</v>
      </c>
      <c r="AV29" s="15">
        <v>789</v>
      </c>
      <c r="AW29" s="15">
        <v>49.3125</v>
      </c>
    </row>
    <row r="30" spans="1:49" x14ac:dyDescent="0.25">
      <c r="A30" s="15" t="s">
        <v>129</v>
      </c>
      <c r="B30" s="15" t="s">
        <v>10</v>
      </c>
      <c r="C30" s="15">
        <v>71.5</v>
      </c>
      <c r="D30" s="15">
        <v>203</v>
      </c>
      <c r="E30" s="15">
        <v>4.41</v>
      </c>
      <c r="F30" s="15">
        <v>1.2434779586983111</v>
      </c>
      <c r="G30" s="15">
        <v>17</v>
      </c>
      <c r="H30" s="15">
        <v>-0.48134895630365765</v>
      </c>
      <c r="I30" s="15">
        <v>32.5</v>
      </c>
      <c r="J30" s="15">
        <v>-3.7381442436364792E-2</v>
      </c>
      <c r="K30" s="15">
        <v>116</v>
      </c>
      <c r="L30" s="15">
        <v>0.17664664195502094</v>
      </c>
      <c r="M30" s="15">
        <v>4.2699999999999996</v>
      </c>
      <c r="N30" s="15">
        <v>0.39957672081147039</v>
      </c>
      <c r="O30" s="15">
        <v>7.15</v>
      </c>
      <c r="P30" s="15">
        <v>0.24076326937732295</v>
      </c>
      <c r="Q30" s="15">
        <v>1.5417341921021031</v>
      </c>
      <c r="R30" s="15">
        <v>0.25695569868368384</v>
      </c>
      <c r="S30" s="15">
        <v>6</v>
      </c>
      <c r="T30" s="15">
        <v>195</v>
      </c>
      <c r="U30" s="15">
        <v>175</v>
      </c>
      <c r="V30" s="27"/>
      <c r="W30" s="15">
        <v>14</v>
      </c>
      <c r="X30" s="15">
        <v>0</v>
      </c>
      <c r="Y30" s="15">
        <v>163</v>
      </c>
      <c r="Z30" s="15">
        <v>120</v>
      </c>
      <c r="AA30" s="15">
        <v>283</v>
      </c>
      <c r="AB30" s="15">
        <v>20.214285714285715</v>
      </c>
      <c r="AC30" s="27"/>
      <c r="AD30" s="15"/>
      <c r="AE30" s="15"/>
      <c r="AF30" s="15"/>
      <c r="AG30" s="15"/>
      <c r="AH30" s="15">
        <v>0</v>
      </c>
      <c r="AI30" s="15" t="s">
        <v>815</v>
      </c>
      <c r="AJ30" s="27"/>
      <c r="AK30" s="15">
        <v>0</v>
      </c>
      <c r="AL30" s="15">
        <v>0</v>
      </c>
      <c r="AM30" s="15">
        <v>13</v>
      </c>
      <c r="AN30" s="15">
        <v>69</v>
      </c>
      <c r="AO30" s="15">
        <v>82</v>
      </c>
      <c r="AP30" s="15" t="s">
        <v>815</v>
      </c>
      <c r="AQ30" s="27"/>
      <c r="AR30" s="15">
        <v>5</v>
      </c>
      <c r="AS30" s="15">
        <v>0</v>
      </c>
      <c r="AT30" s="15">
        <v>256</v>
      </c>
      <c r="AU30" s="15">
        <v>5</v>
      </c>
      <c r="AV30" s="15">
        <v>261</v>
      </c>
      <c r="AW30" s="15">
        <v>52.2</v>
      </c>
    </row>
    <row r="31" spans="1:49" x14ac:dyDescent="0.25">
      <c r="A31" s="15" t="s">
        <v>118</v>
      </c>
      <c r="B31" s="15" t="s">
        <v>10</v>
      </c>
      <c r="C31" s="15">
        <v>69.88</v>
      </c>
      <c r="D31" s="15">
        <v>202</v>
      </c>
      <c r="E31" s="15">
        <v>4.54</v>
      </c>
      <c r="F31" s="15">
        <v>0.79041875340113366</v>
      </c>
      <c r="G31" s="15">
        <v>15</v>
      </c>
      <c r="H31" s="15">
        <v>-0.77507372416018583</v>
      </c>
      <c r="I31" s="15"/>
      <c r="J31" s="15"/>
      <c r="K31" s="15"/>
      <c r="L31" s="15"/>
      <c r="M31" s="15"/>
      <c r="N31" s="15"/>
      <c r="O31" s="15"/>
      <c r="P31" s="15"/>
      <c r="Q31" s="15">
        <v>1.5345029240947827E-2</v>
      </c>
      <c r="R31" s="15">
        <v>7.6725146204739136E-3</v>
      </c>
      <c r="S31" s="15"/>
      <c r="T31" s="15"/>
      <c r="U31" s="15"/>
      <c r="V31" s="27"/>
      <c r="W31" s="15">
        <v>12</v>
      </c>
      <c r="X31" s="15">
        <v>0</v>
      </c>
      <c r="Y31" s="15">
        <v>110</v>
      </c>
      <c r="Z31" s="15">
        <v>149</v>
      </c>
      <c r="AA31" s="15">
        <v>259</v>
      </c>
      <c r="AB31" s="15">
        <v>21.583333333333332</v>
      </c>
      <c r="AC31" s="27"/>
      <c r="AD31" s="15">
        <v>3</v>
      </c>
      <c r="AE31" s="15">
        <v>0</v>
      </c>
      <c r="AF31" s="15">
        <v>17</v>
      </c>
      <c r="AG31" s="15">
        <v>16</v>
      </c>
      <c r="AH31" s="15">
        <v>33</v>
      </c>
      <c r="AI31" s="15">
        <v>11</v>
      </c>
      <c r="AJ31" s="27"/>
      <c r="AK31" s="15">
        <v>4</v>
      </c>
      <c r="AL31" s="15">
        <v>0</v>
      </c>
      <c r="AM31" s="15">
        <v>38</v>
      </c>
      <c r="AN31" s="15">
        <v>38</v>
      </c>
      <c r="AO31" s="15">
        <v>76</v>
      </c>
      <c r="AP31" s="15">
        <v>19</v>
      </c>
      <c r="AQ31" s="27"/>
      <c r="AR31" s="15"/>
      <c r="AS31" s="15"/>
      <c r="AT31" s="15"/>
      <c r="AU31" s="15"/>
      <c r="AV31" s="15">
        <v>0</v>
      </c>
      <c r="AW31" s="15" t="s">
        <v>815</v>
      </c>
    </row>
    <row r="32" spans="1:49" x14ac:dyDescent="0.25">
      <c r="A32" s="15" t="s">
        <v>124</v>
      </c>
      <c r="B32" s="15" t="s">
        <v>10</v>
      </c>
      <c r="C32" s="15">
        <v>70.88</v>
      </c>
      <c r="D32" s="15">
        <v>199</v>
      </c>
      <c r="E32" s="15">
        <v>4.5199999999999996</v>
      </c>
      <c r="F32" s="15">
        <v>0.86012016960070115</v>
      </c>
      <c r="G32" s="15">
        <v>15</v>
      </c>
      <c r="H32" s="15">
        <v>-0.77507372416018583</v>
      </c>
      <c r="I32" s="15"/>
      <c r="J32" s="15"/>
      <c r="K32" s="15"/>
      <c r="L32" s="15"/>
      <c r="M32" s="15"/>
      <c r="N32" s="15"/>
      <c r="O32" s="15"/>
      <c r="P32" s="15"/>
      <c r="Q32" s="15">
        <v>8.5046445440515317E-2</v>
      </c>
      <c r="R32" s="15">
        <v>4.2523222720257658E-2</v>
      </c>
      <c r="S32" s="15">
        <v>1</v>
      </c>
      <c r="T32" s="15">
        <v>24</v>
      </c>
      <c r="U32" s="15">
        <v>24</v>
      </c>
      <c r="V32" s="27"/>
      <c r="W32" s="15">
        <v>14</v>
      </c>
      <c r="X32" s="15">
        <v>0</v>
      </c>
      <c r="Y32" s="15">
        <v>62</v>
      </c>
      <c r="Z32" s="15">
        <v>207</v>
      </c>
      <c r="AA32" s="15">
        <v>269</v>
      </c>
      <c r="AB32" s="15">
        <v>19.214285714285715</v>
      </c>
      <c r="AC32" s="27"/>
      <c r="AD32" s="15">
        <v>10</v>
      </c>
      <c r="AE32" s="15">
        <v>0</v>
      </c>
      <c r="AF32" s="15">
        <v>187</v>
      </c>
      <c r="AG32" s="15">
        <v>148</v>
      </c>
      <c r="AH32" s="15">
        <v>335</v>
      </c>
      <c r="AI32" s="15">
        <v>33.5</v>
      </c>
      <c r="AJ32" s="27"/>
      <c r="AK32" s="15">
        <v>15</v>
      </c>
      <c r="AL32" s="15">
        <v>0</v>
      </c>
      <c r="AM32" s="15">
        <v>334</v>
      </c>
      <c r="AN32" s="15">
        <v>199</v>
      </c>
      <c r="AO32" s="15">
        <v>533</v>
      </c>
      <c r="AP32" s="15">
        <v>35.533333333333331</v>
      </c>
      <c r="AQ32" s="27"/>
      <c r="AR32" s="15">
        <v>16</v>
      </c>
      <c r="AS32" s="15">
        <v>0</v>
      </c>
      <c r="AT32" s="15">
        <v>899</v>
      </c>
      <c r="AU32" s="15">
        <v>149</v>
      </c>
      <c r="AV32" s="15">
        <v>1048</v>
      </c>
      <c r="AW32" s="15">
        <v>65.5</v>
      </c>
    </row>
    <row r="33" spans="1:49" x14ac:dyDescent="0.25">
      <c r="A33" s="15" t="s">
        <v>33</v>
      </c>
      <c r="B33" s="15" t="s">
        <v>10</v>
      </c>
      <c r="C33" s="15">
        <v>70.75</v>
      </c>
      <c r="D33" s="15">
        <v>182</v>
      </c>
      <c r="E33" s="15">
        <v>4.4800000000000004</v>
      </c>
      <c r="F33" s="15">
        <v>0.99952300199982969</v>
      </c>
      <c r="G33" s="15">
        <v>11</v>
      </c>
      <c r="H33" s="15">
        <v>-1.3625232598732422</v>
      </c>
      <c r="I33" s="15"/>
      <c r="J33" s="15"/>
      <c r="K33" s="15"/>
      <c r="L33" s="15"/>
      <c r="M33" s="15"/>
      <c r="N33" s="15"/>
      <c r="O33" s="15"/>
      <c r="P33" s="15"/>
      <c r="Q33" s="15">
        <v>-0.3630002578734125</v>
      </c>
      <c r="R33" s="15">
        <v>-0.18150012893670625</v>
      </c>
      <c r="S33" s="15"/>
      <c r="T33" s="15"/>
      <c r="U33" s="15"/>
      <c r="V33" s="27"/>
      <c r="W33" s="15"/>
      <c r="X33" s="15"/>
      <c r="Y33" s="15"/>
      <c r="Z33" s="15"/>
      <c r="AA33" s="15">
        <v>0</v>
      </c>
      <c r="AB33" s="15" t="s">
        <v>815</v>
      </c>
      <c r="AC33" s="27"/>
      <c r="AD33" s="15"/>
      <c r="AE33" s="15"/>
      <c r="AF33" s="15"/>
      <c r="AG33" s="15"/>
      <c r="AH33" s="15">
        <v>0</v>
      </c>
      <c r="AI33" s="15" t="s">
        <v>815</v>
      </c>
      <c r="AJ33" s="27"/>
      <c r="AK33" s="15"/>
      <c r="AL33" s="15"/>
      <c r="AM33" s="15"/>
      <c r="AN33" s="15"/>
      <c r="AO33" s="15">
        <v>0</v>
      </c>
      <c r="AP33" s="15" t="s">
        <v>815</v>
      </c>
      <c r="AQ33" s="27"/>
      <c r="AR33" s="15"/>
      <c r="AS33" s="15"/>
      <c r="AT33" s="15"/>
      <c r="AU33" s="15"/>
      <c r="AV33" s="15">
        <v>0</v>
      </c>
      <c r="AW33" s="15" t="s">
        <v>815</v>
      </c>
    </row>
    <row r="34" spans="1:49" x14ac:dyDescent="0.25">
      <c r="A34" s="15" t="s">
        <v>190</v>
      </c>
      <c r="B34" s="15" t="s">
        <v>10</v>
      </c>
      <c r="C34" s="15">
        <v>71</v>
      </c>
      <c r="D34" s="15">
        <v>194</v>
      </c>
      <c r="E34" s="15">
        <v>4.5199999999999996</v>
      </c>
      <c r="F34" s="15">
        <v>0.86012016960070115</v>
      </c>
      <c r="G34" s="15">
        <v>11</v>
      </c>
      <c r="H34" s="15">
        <v>-1.3625232598732422</v>
      </c>
      <c r="I34" s="15">
        <v>37</v>
      </c>
      <c r="J34" s="15">
        <v>0.97340944561568243</v>
      </c>
      <c r="K34" s="15">
        <v>123</v>
      </c>
      <c r="L34" s="15">
        <v>0.95808348178994351</v>
      </c>
      <c r="M34" s="15">
        <v>4.34</v>
      </c>
      <c r="N34" s="15">
        <v>0.1160761333760148</v>
      </c>
      <c r="O34" s="15">
        <v>6.8</v>
      </c>
      <c r="P34" s="15">
        <v>1.1060410691284113</v>
      </c>
      <c r="Q34" s="15">
        <v>2.6512070396375109</v>
      </c>
      <c r="R34" s="15">
        <v>0.44186783993958517</v>
      </c>
      <c r="S34" s="15">
        <v>6</v>
      </c>
      <c r="T34" s="15">
        <v>197</v>
      </c>
      <c r="U34" s="15">
        <v>177</v>
      </c>
      <c r="V34" s="27"/>
      <c r="W34" s="15">
        <v>6</v>
      </c>
      <c r="X34" s="15">
        <v>0</v>
      </c>
      <c r="Y34" s="15">
        <v>0</v>
      </c>
      <c r="Z34" s="15">
        <v>75</v>
      </c>
      <c r="AA34" s="15">
        <v>75</v>
      </c>
      <c r="AB34" s="15">
        <v>12.5</v>
      </c>
      <c r="AC34" s="27"/>
      <c r="AD34" s="15">
        <v>14</v>
      </c>
      <c r="AE34" s="15">
        <v>0</v>
      </c>
      <c r="AF34" s="15">
        <v>72</v>
      </c>
      <c r="AG34" s="15">
        <v>199</v>
      </c>
      <c r="AH34" s="15">
        <v>271</v>
      </c>
      <c r="AI34" s="15">
        <v>19.357142857142858</v>
      </c>
      <c r="AJ34" s="27"/>
      <c r="AK34" s="15">
        <v>6</v>
      </c>
      <c r="AL34" s="15">
        <v>0</v>
      </c>
      <c r="AM34" s="15">
        <v>182</v>
      </c>
      <c r="AN34" s="15">
        <v>63</v>
      </c>
      <c r="AO34" s="15">
        <v>245</v>
      </c>
      <c r="AP34" s="15">
        <v>40.833333333333336</v>
      </c>
      <c r="AQ34" s="27"/>
      <c r="AR34" s="15"/>
      <c r="AS34" s="15"/>
      <c r="AT34" s="15"/>
      <c r="AU34" s="15"/>
      <c r="AV34" s="15">
        <v>0</v>
      </c>
      <c r="AW34" s="15" t="s">
        <v>815</v>
      </c>
    </row>
    <row r="35" spans="1:49" x14ac:dyDescent="0.25">
      <c r="A35" s="15" t="s">
        <v>177</v>
      </c>
      <c r="B35" s="15" t="s">
        <v>10</v>
      </c>
      <c r="C35" s="15">
        <v>69.63</v>
      </c>
      <c r="D35" s="15">
        <v>190</v>
      </c>
      <c r="E35" s="15">
        <v>4.4400000000000004</v>
      </c>
      <c r="F35" s="15">
        <v>1.1389258343989614</v>
      </c>
      <c r="G35" s="15">
        <v>15</v>
      </c>
      <c r="H35" s="15">
        <v>-0.77507372416018583</v>
      </c>
      <c r="I35" s="15"/>
      <c r="J35" s="15"/>
      <c r="K35" s="15"/>
      <c r="L35" s="15"/>
      <c r="M35" s="15"/>
      <c r="N35" s="15"/>
      <c r="O35" s="15"/>
      <c r="P35" s="15"/>
      <c r="Q35" s="15">
        <v>0.36385211023877562</v>
      </c>
      <c r="R35" s="15">
        <v>0.18192605511938781</v>
      </c>
      <c r="S35" s="15">
        <v>6</v>
      </c>
      <c r="T35" s="15">
        <v>188</v>
      </c>
      <c r="U35" s="15">
        <v>169</v>
      </c>
      <c r="V35" s="27"/>
      <c r="W35" s="15">
        <v>15</v>
      </c>
      <c r="X35" s="15">
        <v>0</v>
      </c>
      <c r="Y35" s="15">
        <v>877</v>
      </c>
      <c r="Z35" s="15">
        <v>92</v>
      </c>
      <c r="AA35" s="15">
        <v>969</v>
      </c>
      <c r="AB35" s="15">
        <v>64.599999999999994</v>
      </c>
      <c r="AC35" s="27"/>
      <c r="AD35" s="15"/>
      <c r="AE35" s="15"/>
      <c r="AF35" s="15"/>
      <c r="AG35" s="15"/>
      <c r="AH35" s="15">
        <v>0</v>
      </c>
      <c r="AI35" s="15" t="s">
        <v>815</v>
      </c>
      <c r="AJ35" s="27"/>
      <c r="AK35" s="15">
        <v>11</v>
      </c>
      <c r="AL35" s="15">
        <v>0</v>
      </c>
      <c r="AM35" s="15">
        <v>614</v>
      </c>
      <c r="AN35" s="15">
        <v>31</v>
      </c>
      <c r="AO35" s="15">
        <v>645</v>
      </c>
      <c r="AP35" s="15">
        <v>58.636363636363633</v>
      </c>
      <c r="AQ35" s="27"/>
      <c r="AR35" s="15">
        <v>11</v>
      </c>
      <c r="AS35" s="15">
        <v>0</v>
      </c>
      <c r="AT35" s="15">
        <v>654</v>
      </c>
      <c r="AU35" s="15">
        <v>41</v>
      </c>
      <c r="AV35" s="15">
        <v>695</v>
      </c>
      <c r="AW35" s="15">
        <v>63.18181818181818</v>
      </c>
    </row>
    <row r="36" spans="1:49" x14ac:dyDescent="0.25">
      <c r="A36" s="15" t="s">
        <v>338</v>
      </c>
      <c r="B36" s="15" t="s">
        <v>10</v>
      </c>
      <c r="C36" s="15">
        <v>70.63</v>
      </c>
      <c r="D36" s="15">
        <v>200</v>
      </c>
      <c r="E36" s="15">
        <v>4.45</v>
      </c>
      <c r="F36" s="15">
        <v>1.1040751262991793</v>
      </c>
      <c r="G36" s="15">
        <v>16</v>
      </c>
      <c r="H36" s="15">
        <v>-0.62821134023192171</v>
      </c>
      <c r="I36" s="15"/>
      <c r="J36" s="15"/>
      <c r="K36" s="15"/>
      <c r="L36" s="15"/>
      <c r="M36" s="15">
        <v>4.3</v>
      </c>
      <c r="N36" s="15">
        <v>0.27807646905341749</v>
      </c>
      <c r="O36" s="15">
        <v>7.04</v>
      </c>
      <c r="P36" s="15">
        <v>0.51270772072766535</v>
      </c>
      <c r="Q36" s="15">
        <v>1.2666479758483404</v>
      </c>
      <c r="R36" s="15">
        <v>0.31666199396208511</v>
      </c>
      <c r="S36" s="15">
        <v>7</v>
      </c>
      <c r="T36" s="15">
        <v>225</v>
      </c>
      <c r="U36" s="15">
        <v>190</v>
      </c>
      <c r="V36" s="27"/>
      <c r="W36" s="15">
        <v>14</v>
      </c>
      <c r="X36" s="15">
        <v>0</v>
      </c>
      <c r="Y36" s="15">
        <v>46</v>
      </c>
      <c r="Z36" s="15">
        <v>191</v>
      </c>
      <c r="AA36" s="15">
        <v>237</v>
      </c>
      <c r="AB36" s="15">
        <v>16.928571428571427</v>
      </c>
      <c r="AC36" s="27"/>
      <c r="AD36" s="15"/>
      <c r="AE36" s="15"/>
      <c r="AF36" s="15"/>
      <c r="AG36" s="15"/>
      <c r="AH36" s="15">
        <v>0</v>
      </c>
      <c r="AI36" s="15" t="s">
        <v>815</v>
      </c>
      <c r="AJ36" s="27"/>
      <c r="AK36" s="15"/>
      <c r="AL36" s="15"/>
      <c r="AM36" s="15"/>
      <c r="AN36" s="15"/>
      <c r="AO36" s="15">
        <v>0</v>
      </c>
      <c r="AP36" s="15" t="s">
        <v>815</v>
      </c>
      <c r="AQ36" s="27"/>
      <c r="AR36" s="15"/>
      <c r="AS36" s="15"/>
      <c r="AT36" s="15"/>
      <c r="AU36" s="15"/>
      <c r="AV36" s="15">
        <v>0</v>
      </c>
      <c r="AW36" s="15" t="s">
        <v>815</v>
      </c>
    </row>
    <row r="37" spans="1:49" x14ac:dyDescent="0.25">
      <c r="A37" s="15" t="s">
        <v>414</v>
      </c>
      <c r="B37" s="15" t="s">
        <v>10</v>
      </c>
      <c r="C37" s="15">
        <v>69.5</v>
      </c>
      <c r="D37" s="15">
        <v>189</v>
      </c>
      <c r="E37" s="15">
        <v>4.38</v>
      </c>
      <c r="F37" s="15">
        <v>1.3480300829976606</v>
      </c>
      <c r="G37" s="15"/>
      <c r="H37" s="15"/>
      <c r="I37" s="15">
        <v>39</v>
      </c>
      <c r="J37" s="15">
        <v>1.4226498403054813</v>
      </c>
      <c r="K37" s="15">
        <v>127</v>
      </c>
      <c r="L37" s="15">
        <v>1.4046188188384707</v>
      </c>
      <c r="M37" s="15">
        <v>4</v>
      </c>
      <c r="N37" s="15">
        <v>1.4930789866339358</v>
      </c>
      <c r="O37" s="15">
        <v>6.69</v>
      </c>
      <c r="P37" s="15">
        <v>1.3779855204787517</v>
      </c>
      <c r="Q37" s="15">
        <v>7.0463632492543002</v>
      </c>
      <c r="R37" s="15">
        <v>1.4092726498508601</v>
      </c>
      <c r="S37" s="15">
        <v>1</v>
      </c>
      <c r="T37" s="15">
        <v>25</v>
      </c>
      <c r="U37" s="15">
        <v>25</v>
      </c>
      <c r="V37" s="27"/>
      <c r="W37" s="15">
        <v>6</v>
      </c>
      <c r="X37" s="15">
        <v>0</v>
      </c>
      <c r="Y37" s="15">
        <v>219</v>
      </c>
      <c r="Z37" s="15">
        <v>26</v>
      </c>
      <c r="AA37" s="15">
        <v>245</v>
      </c>
      <c r="AB37" s="15">
        <v>40.833333333333336</v>
      </c>
      <c r="AC37" s="27"/>
      <c r="AD37" s="15">
        <v>14</v>
      </c>
      <c r="AE37" s="15">
        <v>0</v>
      </c>
      <c r="AF37" s="15">
        <v>719</v>
      </c>
      <c r="AG37" s="15">
        <v>88</v>
      </c>
      <c r="AH37" s="15">
        <v>807</v>
      </c>
      <c r="AI37" s="15">
        <v>57.642857142857146</v>
      </c>
      <c r="AJ37" s="27"/>
      <c r="AK37" s="15">
        <v>4</v>
      </c>
      <c r="AL37" s="15">
        <v>0</v>
      </c>
      <c r="AM37" s="15">
        <v>258</v>
      </c>
      <c r="AN37" s="15">
        <v>3</v>
      </c>
      <c r="AO37" s="15">
        <v>261</v>
      </c>
      <c r="AP37" s="15">
        <v>65.25</v>
      </c>
      <c r="AQ37" s="27"/>
      <c r="AR37" s="15">
        <v>1</v>
      </c>
      <c r="AS37" s="15">
        <v>0</v>
      </c>
      <c r="AT37" s="15">
        <v>63</v>
      </c>
      <c r="AU37" s="15">
        <v>4</v>
      </c>
      <c r="AV37" s="15">
        <v>67</v>
      </c>
      <c r="AW37" s="15">
        <v>67</v>
      </c>
    </row>
    <row r="38" spans="1:49" x14ac:dyDescent="0.25">
      <c r="A38" s="15" t="s">
        <v>420</v>
      </c>
      <c r="B38" s="15" t="s">
        <v>10</v>
      </c>
      <c r="C38" s="15">
        <v>71.5</v>
      </c>
      <c r="D38" s="15">
        <v>194</v>
      </c>
      <c r="E38" s="15">
        <v>4.41</v>
      </c>
      <c r="F38" s="15">
        <v>1.2434779586983111</v>
      </c>
      <c r="G38" s="15">
        <v>22</v>
      </c>
      <c r="H38" s="15">
        <v>0.25296296333766283</v>
      </c>
      <c r="I38" s="15"/>
      <c r="J38" s="15"/>
      <c r="K38" s="15"/>
      <c r="L38" s="15"/>
      <c r="M38" s="15"/>
      <c r="N38" s="15"/>
      <c r="O38" s="15"/>
      <c r="P38" s="15"/>
      <c r="Q38" s="15">
        <v>1.496440922035974</v>
      </c>
      <c r="R38" s="15">
        <v>0.748220461017987</v>
      </c>
      <c r="S38" s="15">
        <v>4</v>
      </c>
      <c r="T38" s="15">
        <v>101</v>
      </c>
      <c r="U38" s="15">
        <v>97</v>
      </c>
      <c r="V38" s="27"/>
      <c r="W38" s="15">
        <v>4</v>
      </c>
      <c r="X38" s="15">
        <v>0</v>
      </c>
      <c r="Y38" s="15">
        <v>30</v>
      </c>
      <c r="Z38" s="15">
        <v>42</v>
      </c>
      <c r="AA38" s="15">
        <v>72</v>
      </c>
      <c r="AB38" s="15">
        <v>18</v>
      </c>
      <c r="AC38" s="27"/>
      <c r="AD38" s="15">
        <v>4</v>
      </c>
      <c r="AE38" s="15">
        <v>0</v>
      </c>
      <c r="AF38" s="15">
        <v>84</v>
      </c>
      <c r="AG38" s="15">
        <v>78</v>
      </c>
      <c r="AH38" s="15">
        <v>162</v>
      </c>
      <c r="AI38" s="15">
        <v>40.5</v>
      </c>
      <c r="AJ38" s="27"/>
      <c r="AK38" s="15">
        <v>16</v>
      </c>
      <c r="AL38" s="15">
        <v>0</v>
      </c>
      <c r="AM38" s="15">
        <v>387</v>
      </c>
      <c r="AN38" s="15">
        <v>230</v>
      </c>
      <c r="AO38" s="15">
        <v>617</v>
      </c>
      <c r="AP38" s="15">
        <v>38.5625</v>
      </c>
      <c r="AQ38" s="27"/>
      <c r="AR38" s="15">
        <v>12</v>
      </c>
      <c r="AS38" s="15">
        <v>0</v>
      </c>
      <c r="AT38" s="15">
        <v>168</v>
      </c>
      <c r="AU38" s="15">
        <v>164</v>
      </c>
      <c r="AV38" s="15">
        <v>332</v>
      </c>
      <c r="AW38" s="15">
        <v>27.666666666666668</v>
      </c>
    </row>
    <row r="39" spans="1:49" x14ac:dyDescent="0.25">
      <c r="A39" s="15" t="s">
        <v>187</v>
      </c>
      <c r="B39" s="15" t="s">
        <v>10</v>
      </c>
      <c r="C39" s="15">
        <v>72.13</v>
      </c>
      <c r="D39" s="15">
        <v>202</v>
      </c>
      <c r="E39" s="15">
        <v>4.37</v>
      </c>
      <c r="F39" s="15">
        <v>1.3828807910974428</v>
      </c>
      <c r="G39" s="15">
        <v>20</v>
      </c>
      <c r="H39" s="15">
        <v>-4.0761804518865366E-2</v>
      </c>
      <c r="I39" s="15">
        <v>35.5</v>
      </c>
      <c r="J39" s="15">
        <v>0.6364791495983334</v>
      </c>
      <c r="K39" s="15">
        <v>125</v>
      </c>
      <c r="L39" s="15">
        <v>1.1813511503142071</v>
      </c>
      <c r="M39" s="15"/>
      <c r="N39" s="15"/>
      <c r="O39" s="15">
        <v>6.92</v>
      </c>
      <c r="P39" s="15">
        <v>0.80937439492803842</v>
      </c>
      <c r="Q39" s="15">
        <v>3.9693236814191564</v>
      </c>
      <c r="R39" s="15">
        <v>0.79386473628383125</v>
      </c>
      <c r="S39" s="15">
        <v>1</v>
      </c>
      <c r="T39" s="15">
        <v>8</v>
      </c>
      <c r="U39" s="15">
        <v>8</v>
      </c>
      <c r="V39" s="27"/>
      <c r="W39" s="15">
        <v>14</v>
      </c>
      <c r="X39" s="15">
        <v>0</v>
      </c>
      <c r="Y39" s="15">
        <v>361</v>
      </c>
      <c r="Z39" s="15">
        <v>49</v>
      </c>
      <c r="AA39" s="15">
        <v>410</v>
      </c>
      <c r="AB39" s="15">
        <v>29.285714285714285</v>
      </c>
      <c r="AC39" s="27"/>
      <c r="AD39" s="15">
        <v>9</v>
      </c>
      <c r="AE39" s="15">
        <v>0</v>
      </c>
      <c r="AF39" s="15">
        <v>50</v>
      </c>
      <c r="AG39" s="15">
        <v>151</v>
      </c>
      <c r="AH39" s="15">
        <v>201</v>
      </c>
      <c r="AI39" s="15">
        <v>22.333333333333332</v>
      </c>
      <c r="AJ39" s="27"/>
      <c r="AK39" s="15">
        <v>12</v>
      </c>
      <c r="AL39" s="15">
        <v>0</v>
      </c>
      <c r="AM39" s="15">
        <v>11</v>
      </c>
      <c r="AN39" s="15">
        <v>112</v>
      </c>
      <c r="AO39" s="15">
        <v>123</v>
      </c>
      <c r="AP39" s="15">
        <v>10.25</v>
      </c>
      <c r="AQ39" s="27"/>
      <c r="AR39" s="15"/>
      <c r="AS39" s="15"/>
      <c r="AT39" s="15"/>
      <c r="AU39" s="15"/>
      <c r="AV39" s="15">
        <v>0</v>
      </c>
      <c r="AW39" s="15" t="s">
        <v>815</v>
      </c>
    </row>
    <row r="40" spans="1:49" x14ac:dyDescent="0.25">
      <c r="A40" s="15" t="s">
        <v>303</v>
      </c>
      <c r="B40" s="15" t="s">
        <v>10</v>
      </c>
      <c r="C40" s="15">
        <v>75.38</v>
      </c>
      <c r="D40" s="15">
        <v>211</v>
      </c>
      <c r="E40" s="15">
        <v>4.51</v>
      </c>
      <c r="F40" s="15">
        <v>0.89497087770048322</v>
      </c>
      <c r="G40" s="15"/>
      <c r="H40" s="15"/>
      <c r="I40" s="15">
        <v>39</v>
      </c>
      <c r="J40" s="15">
        <v>1.4226498403054813</v>
      </c>
      <c r="K40" s="15">
        <v>128</v>
      </c>
      <c r="L40" s="15">
        <v>1.5162526531006024</v>
      </c>
      <c r="M40" s="15">
        <v>4.18</v>
      </c>
      <c r="N40" s="15">
        <v>0.76407747608562548</v>
      </c>
      <c r="O40" s="15">
        <v>7.29</v>
      </c>
      <c r="P40" s="15">
        <v>-0.10534785052311112</v>
      </c>
      <c r="Q40" s="15">
        <v>4.4926029966690821</v>
      </c>
      <c r="R40" s="15">
        <v>0.89852059933381645</v>
      </c>
      <c r="S40" s="15">
        <v>4</v>
      </c>
      <c r="T40" s="15">
        <v>116</v>
      </c>
      <c r="U40" s="15">
        <v>110</v>
      </c>
      <c r="V40" s="27"/>
      <c r="W40" s="15">
        <v>12</v>
      </c>
      <c r="X40" s="15">
        <v>0</v>
      </c>
      <c r="Y40" s="15">
        <v>143</v>
      </c>
      <c r="Z40" s="15">
        <v>205</v>
      </c>
      <c r="AA40" s="15">
        <v>348</v>
      </c>
      <c r="AB40" s="15">
        <v>29</v>
      </c>
      <c r="AC40" s="27"/>
      <c r="AD40" s="15">
        <v>13</v>
      </c>
      <c r="AE40" s="15">
        <v>0</v>
      </c>
      <c r="AF40" s="15">
        <v>22</v>
      </c>
      <c r="AG40" s="15">
        <v>315</v>
      </c>
      <c r="AH40" s="15">
        <v>337</v>
      </c>
      <c r="AI40" s="15">
        <v>25.923076923076923</v>
      </c>
      <c r="AJ40" s="27"/>
      <c r="AK40" s="15">
        <v>16</v>
      </c>
      <c r="AL40" s="15">
        <v>0</v>
      </c>
      <c r="AM40" s="15">
        <v>147</v>
      </c>
      <c r="AN40" s="15">
        <v>281</v>
      </c>
      <c r="AO40" s="15">
        <v>428</v>
      </c>
      <c r="AP40" s="15">
        <v>26.75</v>
      </c>
      <c r="AQ40" s="27"/>
      <c r="AR40" s="15">
        <v>13</v>
      </c>
      <c r="AS40" s="15">
        <v>0</v>
      </c>
      <c r="AT40" s="15">
        <v>69</v>
      </c>
      <c r="AU40" s="15">
        <v>279</v>
      </c>
      <c r="AV40" s="15">
        <v>348</v>
      </c>
      <c r="AW40" s="15">
        <v>26.76923076923077</v>
      </c>
    </row>
    <row r="41" spans="1:49" x14ac:dyDescent="0.25">
      <c r="A41" s="15" t="s">
        <v>343</v>
      </c>
      <c r="B41" s="15" t="s">
        <v>10</v>
      </c>
      <c r="C41" s="15">
        <v>70.75</v>
      </c>
      <c r="D41" s="15">
        <v>189</v>
      </c>
      <c r="E41" s="15">
        <v>4.43</v>
      </c>
      <c r="F41" s="15">
        <v>1.1737765424987467</v>
      </c>
      <c r="G41" s="15">
        <v>22</v>
      </c>
      <c r="H41" s="15">
        <v>0.25296296333766283</v>
      </c>
      <c r="I41" s="15"/>
      <c r="J41" s="15"/>
      <c r="K41" s="15"/>
      <c r="L41" s="15"/>
      <c r="M41" s="15"/>
      <c r="N41" s="15"/>
      <c r="O41" s="15"/>
      <c r="P41" s="15"/>
      <c r="Q41" s="15">
        <v>1.4267395058364096</v>
      </c>
      <c r="R41" s="15">
        <v>0.71336975291820481</v>
      </c>
      <c r="S41" s="15">
        <v>5</v>
      </c>
      <c r="T41" s="15">
        <v>170</v>
      </c>
      <c r="U41" s="15">
        <v>155</v>
      </c>
      <c r="V41" s="27"/>
      <c r="W41" s="15"/>
      <c r="X41" s="15"/>
      <c r="Y41" s="15"/>
      <c r="Z41" s="15"/>
      <c r="AA41" s="15">
        <v>0</v>
      </c>
      <c r="AB41" s="15" t="s">
        <v>815</v>
      </c>
      <c r="AC41" s="27"/>
      <c r="AD41" s="15">
        <v>13</v>
      </c>
      <c r="AE41" s="15">
        <v>0</v>
      </c>
      <c r="AF41" s="15">
        <v>79</v>
      </c>
      <c r="AG41" s="15">
        <v>38</v>
      </c>
      <c r="AH41" s="15">
        <v>117</v>
      </c>
      <c r="AI41" s="15">
        <v>9</v>
      </c>
      <c r="AJ41" s="27"/>
      <c r="AK41" s="15">
        <v>15</v>
      </c>
      <c r="AL41" s="15">
        <v>0</v>
      </c>
      <c r="AM41" s="15">
        <v>353</v>
      </c>
      <c r="AN41" s="15">
        <v>148</v>
      </c>
      <c r="AO41" s="15">
        <v>501</v>
      </c>
      <c r="AP41" s="15">
        <v>33.4</v>
      </c>
      <c r="AQ41" s="27"/>
      <c r="AR41" s="15">
        <v>2</v>
      </c>
      <c r="AS41" s="15">
        <v>0</v>
      </c>
      <c r="AT41" s="15">
        <v>50</v>
      </c>
      <c r="AU41" s="15">
        <v>29</v>
      </c>
      <c r="AV41" s="15">
        <v>79</v>
      </c>
      <c r="AW41" s="15">
        <v>39.5</v>
      </c>
    </row>
    <row r="42" spans="1:49" x14ac:dyDescent="0.25">
      <c r="A42" s="15" t="s">
        <v>232</v>
      </c>
      <c r="B42" s="15" t="s">
        <v>10</v>
      </c>
      <c r="C42" s="15">
        <v>70.5</v>
      </c>
      <c r="D42" s="15">
        <v>180</v>
      </c>
      <c r="E42" s="15">
        <v>4.4400000000000004</v>
      </c>
      <c r="F42" s="15">
        <v>1.1389258343989614</v>
      </c>
      <c r="G42" s="15">
        <v>9</v>
      </c>
      <c r="H42" s="15">
        <v>-1.6562480277297704</v>
      </c>
      <c r="I42" s="15">
        <v>39</v>
      </c>
      <c r="J42" s="15">
        <v>1.4226498403054813</v>
      </c>
      <c r="K42" s="15"/>
      <c r="L42" s="15"/>
      <c r="M42" s="15">
        <v>4.1900000000000004</v>
      </c>
      <c r="N42" s="15">
        <v>0.72357739216627215</v>
      </c>
      <c r="O42" s="15">
        <v>6.81</v>
      </c>
      <c r="P42" s="15">
        <v>1.0813188462783809</v>
      </c>
      <c r="Q42" s="15">
        <v>2.7102238854193255</v>
      </c>
      <c r="R42" s="15">
        <v>0.54204477708386511</v>
      </c>
      <c r="S42" s="15">
        <v>6</v>
      </c>
      <c r="T42" s="15">
        <v>184</v>
      </c>
      <c r="U42" s="15">
        <v>165</v>
      </c>
      <c r="V42" s="27"/>
      <c r="W42" s="15"/>
      <c r="X42" s="15"/>
      <c r="Y42" s="15"/>
      <c r="Z42" s="15"/>
      <c r="AA42" s="15">
        <v>0</v>
      </c>
      <c r="AB42" s="15" t="s">
        <v>815</v>
      </c>
      <c r="AC42" s="27"/>
      <c r="AD42" s="15"/>
      <c r="AE42" s="15"/>
      <c r="AF42" s="15"/>
      <c r="AG42" s="15"/>
      <c r="AH42" s="15">
        <v>0</v>
      </c>
      <c r="AI42" s="15" t="s">
        <v>815</v>
      </c>
      <c r="AJ42" s="27"/>
      <c r="AK42" s="15"/>
      <c r="AL42" s="15"/>
      <c r="AM42" s="15"/>
      <c r="AN42" s="15"/>
      <c r="AO42" s="15">
        <v>0</v>
      </c>
      <c r="AP42" s="15" t="s">
        <v>815</v>
      </c>
      <c r="AQ42" s="27"/>
      <c r="AR42" s="15"/>
      <c r="AS42" s="15"/>
      <c r="AT42" s="15"/>
      <c r="AU42" s="15"/>
      <c r="AV42" s="15">
        <v>0</v>
      </c>
      <c r="AW42" s="15" t="s">
        <v>815</v>
      </c>
    </row>
    <row r="43" spans="1:49" x14ac:dyDescent="0.25">
      <c r="A43" s="15" t="s">
        <v>173</v>
      </c>
      <c r="B43" s="15" t="s">
        <v>10</v>
      </c>
      <c r="C43" s="15">
        <v>71.75</v>
      </c>
      <c r="D43" s="15">
        <v>190</v>
      </c>
      <c r="E43" s="15">
        <v>4.49</v>
      </c>
      <c r="F43" s="15">
        <v>0.96467229390004761</v>
      </c>
      <c r="G43" s="15">
        <v>12</v>
      </c>
      <c r="H43" s="15">
        <v>-1.2156608759449781</v>
      </c>
      <c r="I43" s="15">
        <v>38.5</v>
      </c>
      <c r="J43" s="15">
        <v>1.3103397416330316</v>
      </c>
      <c r="K43" s="15">
        <v>127</v>
      </c>
      <c r="L43" s="15">
        <v>1.4046188188384707</v>
      </c>
      <c r="M43" s="15">
        <v>4.1900000000000004</v>
      </c>
      <c r="N43" s="15">
        <v>0.72357739216627215</v>
      </c>
      <c r="O43" s="15">
        <v>6.9</v>
      </c>
      <c r="P43" s="15">
        <v>0.85881884062809943</v>
      </c>
      <c r="Q43" s="15">
        <v>4.0463662112209438</v>
      </c>
      <c r="R43" s="15">
        <v>0.674394368536824</v>
      </c>
      <c r="S43" s="15">
        <v>1</v>
      </c>
      <c r="T43" s="15">
        <v>14</v>
      </c>
      <c r="U43" s="15">
        <v>14</v>
      </c>
      <c r="V43" s="27"/>
      <c r="W43" s="15">
        <v>16</v>
      </c>
      <c r="X43" s="15">
        <v>0</v>
      </c>
      <c r="Y43" s="15">
        <v>858</v>
      </c>
      <c r="Z43" s="15">
        <v>115</v>
      </c>
      <c r="AA43" s="15">
        <v>973</v>
      </c>
      <c r="AB43" s="15">
        <v>60.8125</v>
      </c>
      <c r="AC43" s="27"/>
      <c r="AD43" s="15">
        <v>16</v>
      </c>
      <c r="AE43" s="15">
        <v>0</v>
      </c>
      <c r="AF43" s="15">
        <v>1022</v>
      </c>
      <c r="AG43" s="15">
        <v>130</v>
      </c>
      <c r="AH43" s="15">
        <v>1152</v>
      </c>
      <c r="AI43" s="15">
        <v>72</v>
      </c>
      <c r="AJ43" s="27"/>
      <c r="AK43" s="15"/>
      <c r="AL43" s="15"/>
      <c r="AM43" s="15"/>
      <c r="AN43" s="15"/>
      <c r="AO43" s="15">
        <v>0</v>
      </c>
      <c r="AP43" s="15" t="s">
        <v>815</v>
      </c>
      <c r="AQ43" s="27"/>
      <c r="AR43" s="15">
        <v>16</v>
      </c>
      <c r="AS43" s="15">
        <v>0</v>
      </c>
      <c r="AT43" s="15">
        <v>1017</v>
      </c>
      <c r="AU43" s="15">
        <v>65</v>
      </c>
      <c r="AV43" s="15">
        <v>1082</v>
      </c>
      <c r="AW43" s="15">
        <v>67.625</v>
      </c>
    </row>
    <row r="44" spans="1:49" x14ac:dyDescent="0.25">
      <c r="A44" s="15" t="s">
        <v>254</v>
      </c>
      <c r="B44" s="15" t="s">
        <v>10</v>
      </c>
      <c r="C44" s="15">
        <v>68</v>
      </c>
      <c r="D44" s="15">
        <v>184</v>
      </c>
      <c r="E44" s="15">
        <v>4.55</v>
      </c>
      <c r="F44" s="15">
        <v>0.75556804530135147</v>
      </c>
      <c r="G44" s="15">
        <v>14</v>
      </c>
      <c r="H44" s="15">
        <v>-0.92193610808844995</v>
      </c>
      <c r="I44" s="15">
        <v>37.5</v>
      </c>
      <c r="J44" s="15">
        <v>1.0857195442881322</v>
      </c>
      <c r="K44" s="15">
        <v>123</v>
      </c>
      <c r="L44" s="15">
        <v>0.95808348178994351</v>
      </c>
      <c r="M44" s="15">
        <v>4.4000000000000004</v>
      </c>
      <c r="N44" s="15">
        <v>-0.126924370140091</v>
      </c>
      <c r="O44" s="15">
        <v>7.26</v>
      </c>
      <c r="P44" s="15">
        <v>-3.1181181973017318E-2</v>
      </c>
      <c r="Q44" s="15">
        <v>1.719329411177869</v>
      </c>
      <c r="R44" s="15">
        <v>0.28655490186297816</v>
      </c>
      <c r="S44" s="15">
        <v>2</v>
      </c>
      <c r="T44" s="15">
        <v>41</v>
      </c>
      <c r="U44" s="15">
        <v>40</v>
      </c>
      <c r="V44" s="27"/>
      <c r="W44" s="15">
        <v>10</v>
      </c>
      <c r="X44" s="15">
        <v>0</v>
      </c>
      <c r="Y44" s="15">
        <v>251</v>
      </c>
      <c r="Z44" s="15">
        <v>78</v>
      </c>
      <c r="AA44" s="15">
        <v>329</v>
      </c>
      <c r="AB44" s="15">
        <v>32.9</v>
      </c>
      <c r="AC44" s="27"/>
      <c r="AD44" s="15">
        <v>16</v>
      </c>
      <c r="AE44" s="15">
        <v>0</v>
      </c>
      <c r="AF44" s="15">
        <v>729</v>
      </c>
      <c r="AG44" s="15">
        <v>35</v>
      </c>
      <c r="AH44" s="15">
        <v>764</v>
      </c>
      <c r="AI44" s="15">
        <v>47.75</v>
      </c>
      <c r="AJ44" s="27"/>
      <c r="AK44" s="15">
        <v>14</v>
      </c>
      <c r="AL44" s="15">
        <v>0</v>
      </c>
      <c r="AM44" s="15">
        <v>700</v>
      </c>
      <c r="AN44" s="15">
        <v>12</v>
      </c>
      <c r="AO44" s="15">
        <v>712</v>
      </c>
      <c r="AP44" s="15">
        <v>50.857142857142854</v>
      </c>
      <c r="AQ44" s="27"/>
      <c r="AR44" s="15">
        <v>12</v>
      </c>
      <c r="AS44" s="15">
        <v>0</v>
      </c>
      <c r="AT44" s="15">
        <v>688</v>
      </c>
      <c r="AU44" s="15">
        <v>4</v>
      </c>
      <c r="AV44" s="15">
        <v>692</v>
      </c>
      <c r="AW44" s="15">
        <v>57.666666666666664</v>
      </c>
    </row>
    <row r="45" spans="1:49" x14ac:dyDescent="0.25">
      <c r="A45" s="15" t="s">
        <v>428</v>
      </c>
      <c r="B45" s="15" t="s">
        <v>10</v>
      </c>
      <c r="C45" s="15">
        <v>71</v>
      </c>
      <c r="D45" s="15">
        <v>186</v>
      </c>
      <c r="E45" s="15">
        <v>4.63</v>
      </c>
      <c r="F45" s="15">
        <v>0.47676238050308806</v>
      </c>
      <c r="G45" s="15">
        <v>15</v>
      </c>
      <c r="H45" s="15">
        <v>-0.77507372416018583</v>
      </c>
      <c r="I45" s="15">
        <v>36</v>
      </c>
      <c r="J45" s="15">
        <v>0.74878924827078308</v>
      </c>
      <c r="K45" s="15">
        <v>121</v>
      </c>
      <c r="L45" s="15">
        <v>0.73481581326567991</v>
      </c>
      <c r="M45" s="15">
        <v>4.2699999999999996</v>
      </c>
      <c r="N45" s="15">
        <v>0.39957672081147039</v>
      </c>
      <c r="O45" s="15">
        <v>6.98</v>
      </c>
      <c r="P45" s="15">
        <v>0.66104105782785083</v>
      </c>
      <c r="Q45" s="15">
        <v>2.2459114965186866</v>
      </c>
      <c r="R45" s="15">
        <v>0.37431858275311441</v>
      </c>
      <c r="S45" s="15">
        <v>7</v>
      </c>
      <c r="T45" s="15">
        <v>252</v>
      </c>
      <c r="U45" s="15">
        <v>201</v>
      </c>
      <c r="V45" s="27"/>
      <c r="W45" s="15"/>
      <c r="X45" s="15"/>
      <c r="Y45" s="15"/>
      <c r="Z45" s="15"/>
      <c r="AA45" s="15">
        <v>0</v>
      </c>
      <c r="AB45" s="15" t="s">
        <v>815</v>
      </c>
      <c r="AC45" s="27"/>
      <c r="AD45" s="15"/>
      <c r="AE45" s="15"/>
      <c r="AF45" s="15"/>
      <c r="AG45" s="15"/>
      <c r="AH45" s="15">
        <v>0</v>
      </c>
      <c r="AI45" s="15" t="s">
        <v>815</v>
      </c>
      <c r="AJ45" s="27"/>
      <c r="AK45" s="15"/>
      <c r="AL45" s="15"/>
      <c r="AM45" s="15"/>
      <c r="AN45" s="15"/>
      <c r="AO45" s="15">
        <v>0</v>
      </c>
      <c r="AP45" s="15" t="s">
        <v>815</v>
      </c>
      <c r="AQ45" s="27"/>
      <c r="AR45" s="15"/>
      <c r="AS45" s="15"/>
      <c r="AT45" s="15"/>
      <c r="AU45" s="15"/>
      <c r="AV45" s="15">
        <v>0</v>
      </c>
      <c r="AW45" s="15" t="s">
        <v>815</v>
      </c>
    </row>
    <row r="46" spans="1:49" x14ac:dyDescent="0.25">
      <c r="A46" s="15" t="s">
        <v>340</v>
      </c>
      <c r="B46" s="15" t="s">
        <v>10</v>
      </c>
      <c r="C46" s="15">
        <v>71.5</v>
      </c>
      <c r="D46" s="15">
        <v>190</v>
      </c>
      <c r="E46" s="15">
        <v>4.6100000000000003</v>
      </c>
      <c r="F46" s="15">
        <v>0.54646379670265233</v>
      </c>
      <c r="G46" s="15">
        <v>6</v>
      </c>
      <c r="H46" s="15">
        <v>-2.0968351795145628</v>
      </c>
      <c r="I46" s="15">
        <v>35.5</v>
      </c>
      <c r="J46" s="15">
        <v>0.6364791495983334</v>
      </c>
      <c r="K46" s="15">
        <v>120</v>
      </c>
      <c r="L46" s="15">
        <v>0.6231819790035481</v>
      </c>
      <c r="M46" s="15"/>
      <c r="N46" s="15"/>
      <c r="O46" s="15"/>
      <c r="P46" s="15"/>
      <c r="Q46" s="15">
        <v>-0.29071025421002883</v>
      </c>
      <c r="R46" s="15">
        <v>-7.2677563552507207E-2</v>
      </c>
      <c r="S46" s="15"/>
      <c r="T46" s="15"/>
      <c r="U46" s="15"/>
      <c r="V46" s="27"/>
      <c r="W46" s="15">
        <v>11</v>
      </c>
      <c r="X46" s="15">
        <v>0</v>
      </c>
      <c r="Y46" s="15">
        <v>48</v>
      </c>
      <c r="Z46" s="15">
        <v>213</v>
      </c>
      <c r="AA46" s="15">
        <v>261</v>
      </c>
      <c r="AB46" s="15">
        <v>23.727272727272727</v>
      </c>
      <c r="AC46" s="27"/>
      <c r="AD46" s="15"/>
      <c r="AE46" s="15"/>
      <c r="AF46" s="15"/>
      <c r="AG46" s="15"/>
      <c r="AH46" s="15">
        <v>0</v>
      </c>
      <c r="AI46" s="15" t="s">
        <v>815</v>
      </c>
      <c r="AJ46" s="27"/>
      <c r="AK46" s="15"/>
      <c r="AL46" s="15"/>
      <c r="AM46" s="15"/>
      <c r="AN46" s="15"/>
      <c r="AO46" s="15">
        <v>0</v>
      </c>
      <c r="AP46" s="15" t="s">
        <v>815</v>
      </c>
      <c r="AQ46" s="27"/>
      <c r="AR46" s="15"/>
      <c r="AS46" s="15"/>
      <c r="AT46" s="15"/>
      <c r="AU46" s="15"/>
      <c r="AV46" s="15">
        <v>0</v>
      </c>
      <c r="AW46" s="15" t="s">
        <v>815</v>
      </c>
    </row>
    <row r="47" spans="1:49" x14ac:dyDescent="0.25">
      <c r="A47" s="15" t="s">
        <v>358</v>
      </c>
      <c r="B47" s="15" t="s">
        <v>10</v>
      </c>
      <c r="C47" s="15">
        <v>72.25</v>
      </c>
      <c r="D47" s="15">
        <v>191</v>
      </c>
      <c r="E47" s="15">
        <v>4.6100000000000003</v>
      </c>
      <c r="F47" s="15">
        <v>0.54646379670265233</v>
      </c>
      <c r="G47" s="15">
        <v>8</v>
      </c>
      <c r="H47" s="15">
        <v>-1.8031104116580345</v>
      </c>
      <c r="I47" s="15">
        <v>37.5</v>
      </c>
      <c r="J47" s="15">
        <v>1.0857195442881322</v>
      </c>
      <c r="K47" s="15">
        <v>120</v>
      </c>
      <c r="L47" s="15">
        <v>0.6231819790035481</v>
      </c>
      <c r="M47" s="15">
        <v>4.08</v>
      </c>
      <c r="N47" s="15">
        <v>1.1690783152791304</v>
      </c>
      <c r="O47" s="15">
        <v>6.84</v>
      </c>
      <c r="P47" s="15">
        <v>1.007152177728287</v>
      </c>
      <c r="Q47" s="15">
        <v>2.628485401343716</v>
      </c>
      <c r="R47" s="15">
        <v>0.43808090022395269</v>
      </c>
      <c r="S47" s="15"/>
      <c r="T47" s="15"/>
      <c r="U47" s="15"/>
      <c r="V47" s="27"/>
      <c r="W47" s="15">
        <v>9</v>
      </c>
      <c r="X47" s="15">
        <v>0</v>
      </c>
      <c r="Y47" s="15">
        <v>130</v>
      </c>
      <c r="Z47" s="15">
        <v>80</v>
      </c>
      <c r="AA47" s="15">
        <v>210</v>
      </c>
      <c r="AB47" s="15">
        <v>23.333333333333332</v>
      </c>
      <c r="AC47" s="27"/>
      <c r="AD47" s="15">
        <v>16</v>
      </c>
      <c r="AE47" s="15">
        <v>0</v>
      </c>
      <c r="AF47" s="15">
        <v>328</v>
      </c>
      <c r="AG47" s="15">
        <v>129</v>
      </c>
      <c r="AH47" s="15">
        <v>457</v>
      </c>
      <c r="AI47" s="15">
        <v>28.5625</v>
      </c>
      <c r="AJ47" s="27"/>
      <c r="AK47" s="15">
        <v>7</v>
      </c>
      <c r="AL47" s="15">
        <v>0</v>
      </c>
      <c r="AM47" s="15">
        <v>28</v>
      </c>
      <c r="AN47" s="15">
        <v>49</v>
      </c>
      <c r="AO47" s="15">
        <v>77</v>
      </c>
      <c r="AP47" s="15">
        <v>11</v>
      </c>
      <c r="AQ47" s="27"/>
      <c r="AR47" s="15"/>
      <c r="AS47" s="15"/>
      <c r="AT47" s="15"/>
      <c r="AU47" s="15"/>
      <c r="AV47" s="15">
        <v>0</v>
      </c>
      <c r="AW47" s="15" t="s">
        <v>815</v>
      </c>
    </row>
    <row r="48" spans="1:49" x14ac:dyDescent="0.25">
      <c r="A48" s="15" t="s">
        <v>267</v>
      </c>
      <c r="B48" s="15" t="s">
        <v>10</v>
      </c>
      <c r="C48" s="15">
        <v>69.5</v>
      </c>
      <c r="D48" s="15">
        <v>190</v>
      </c>
      <c r="E48" s="15">
        <v>4.4800000000000004</v>
      </c>
      <c r="F48" s="15">
        <v>0.99952300199982969</v>
      </c>
      <c r="G48" s="15">
        <v>16</v>
      </c>
      <c r="H48" s="15">
        <v>-0.62821134023192171</v>
      </c>
      <c r="I48" s="15">
        <v>33</v>
      </c>
      <c r="J48" s="15">
        <v>7.4928656236084898E-2</v>
      </c>
      <c r="K48" s="15">
        <v>120</v>
      </c>
      <c r="L48" s="15">
        <v>0.6231819790035481</v>
      </c>
      <c r="M48" s="15">
        <v>4.4000000000000004</v>
      </c>
      <c r="N48" s="15">
        <v>-0.126924370140091</v>
      </c>
      <c r="O48" s="15">
        <v>7.12</v>
      </c>
      <c r="P48" s="15">
        <v>0.31492993792741675</v>
      </c>
      <c r="Q48" s="15">
        <v>1.2574278647948667</v>
      </c>
      <c r="R48" s="15">
        <v>0.20957131079914446</v>
      </c>
      <c r="S48" s="15">
        <v>4</v>
      </c>
      <c r="T48" s="15">
        <v>133</v>
      </c>
      <c r="U48" s="15">
        <v>126</v>
      </c>
      <c r="V48" s="27"/>
      <c r="W48" s="15">
        <v>2</v>
      </c>
      <c r="X48" s="15">
        <v>0</v>
      </c>
      <c r="Y48" s="15">
        <v>61</v>
      </c>
      <c r="Z48" s="15">
        <v>25</v>
      </c>
      <c r="AA48" s="15">
        <v>86</v>
      </c>
      <c r="AB48" s="15">
        <v>43</v>
      </c>
      <c r="AC48" s="27"/>
      <c r="AD48" s="15">
        <v>14</v>
      </c>
      <c r="AE48" s="15">
        <v>0</v>
      </c>
      <c r="AF48" s="15">
        <v>561</v>
      </c>
      <c r="AG48" s="15">
        <v>95</v>
      </c>
      <c r="AH48" s="15">
        <v>656</v>
      </c>
      <c r="AI48" s="15">
        <v>46.857142857142854</v>
      </c>
      <c r="AJ48" s="27"/>
      <c r="AK48" s="15">
        <v>16</v>
      </c>
      <c r="AL48" s="15">
        <v>0</v>
      </c>
      <c r="AM48" s="15">
        <v>924</v>
      </c>
      <c r="AN48" s="15">
        <v>123</v>
      </c>
      <c r="AO48" s="15">
        <v>1047</v>
      </c>
      <c r="AP48" s="15">
        <v>65.4375</v>
      </c>
      <c r="AQ48" s="27"/>
      <c r="AR48" s="15">
        <v>15</v>
      </c>
      <c r="AS48" s="15">
        <v>0</v>
      </c>
      <c r="AT48" s="15">
        <v>555</v>
      </c>
      <c r="AU48" s="15">
        <v>161</v>
      </c>
      <c r="AV48" s="15">
        <v>716</v>
      </c>
      <c r="AW48" s="15">
        <v>47.733333333333334</v>
      </c>
    </row>
    <row r="49" spans="1:49" x14ac:dyDescent="0.25">
      <c r="A49" s="15" t="s">
        <v>178</v>
      </c>
      <c r="B49" s="15" t="s">
        <v>10</v>
      </c>
      <c r="C49" s="15">
        <v>72.38</v>
      </c>
      <c r="D49" s="15">
        <v>193</v>
      </c>
      <c r="E49" s="15">
        <v>4.38</v>
      </c>
      <c r="F49" s="15">
        <v>1.3480300829976606</v>
      </c>
      <c r="G49" s="15">
        <v>11</v>
      </c>
      <c r="H49" s="15">
        <v>-1.3625232598732422</v>
      </c>
      <c r="I49" s="15">
        <v>36.5</v>
      </c>
      <c r="J49" s="15">
        <v>0.86109934694323276</v>
      </c>
      <c r="K49" s="15">
        <v>122</v>
      </c>
      <c r="L49" s="15">
        <v>0.84644964752781171</v>
      </c>
      <c r="M49" s="15">
        <v>4.04</v>
      </c>
      <c r="N49" s="15">
        <v>1.3310786509565331</v>
      </c>
      <c r="O49" s="15">
        <v>6.62</v>
      </c>
      <c r="P49" s="15">
        <v>1.5510410804289698</v>
      </c>
      <c r="Q49" s="15">
        <v>4.5751755489809653</v>
      </c>
      <c r="R49" s="15">
        <v>0.76252925816349426</v>
      </c>
      <c r="S49" s="15">
        <v>3</v>
      </c>
      <c r="T49" s="15">
        <v>87</v>
      </c>
      <c r="U49" s="15">
        <v>83</v>
      </c>
      <c r="V49" s="27"/>
      <c r="W49" s="15">
        <v>13</v>
      </c>
      <c r="X49" s="15">
        <v>0</v>
      </c>
      <c r="Y49" s="15">
        <v>370</v>
      </c>
      <c r="Z49" s="15">
        <v>153</v>
      </c>
      <c r="AA49" s="15">
        <v>523</v>
      </c>
      <c r="AB49" s="15">
        <v>40.230769230769234</v>
      </c>
      <c r="AC49" s="27"/>
      <c r="AD49" s="15">
        <v>3</v>
      </c>
      <c r="AE49" s="15">
        <v>0</v>
      </c>
      <c r="AF49" s="15">
        <v>167</v>
      </c>
      <c r="AG49" s="15">
        <v>15</v>
      </c>
      <c r="AH49" s="15">
        <v>182</v>
      </c>
      <c r="AI49" s="15">
        <v>60.666666666666664</v>
      </c>
      <c r="AJ49" s="27"/>
      <c r="AK49" s="15">
        <v>11</v>
      </c>
      <c r="AL49" s="15">
        <v>0</v>
      </c>
      <c r="AM49" s="15">
        <v>446</v>
      </c>
      <c r="AN49" s="15">
        <v>64</v>
      </c>
      <c r="AO49" s="15">
        <v>510</v>
      </c>
      <c r="AP49" s="15">
        <v>46.363636363636367</v>
      </c>
      <c r="AQ49" s="27"/>
      <c r="AR49" s="15">
        <v>14</v>
      </c>
      <c r="AS49" s="15">
        <v>0</v>
      </c>
      <c r="AT49" s="15">
        <v>419</v>
      </c>
      <c r="AU49" s="15">
        <v>142</v>
      </c>
      <c r="AV49" s="15">
        <v>561</v>
      </c>
      <c r="AW49" s="15">
        <v>40.071428571428569</v>
      </c>
    </row>
    <row r="50" spans="1:49" x14ac:dyDescent="0.25">
      <c r="A50" s="15" t="s">
        <v>125</v>
      </c>
      <c r="B50" s="15" t="s">
        <v>10</v>
      </c>
      <c r="C50" s="15">
        <v>73</v>
      </c>
      <c r="D50" s="15">
        <v>198</v>
      </c>
      <c r="E50" s="15">
        <v>4.59</v>
      </c>
      <c r="F50" s="15">
        <v>0.61616521290221982</v>
      </c>
      <c r="G50" s="15">
        <v>11</v>
      </c>
      <c r="H50" s="15">
        <v>-1.3625232598732422</v>
      </c>
      <c r="I50" s="15">
        <v>35</v>
      </c>
      <c r="J50" s="15">
        <v>0.52416905092588373</v>
      </c>
      <c r="K50" s="15">
        <v>133</v>
      </c>
      <c r="L50" s="15">
        <v>2.0744218244112616</v>
      </c>
      <c r="M50" s="15">
        <v>4.3</v>
      </c>
      <c r="N50" s="15">
        <v>0.27807646905341749</v>
      </c>
      <c r="O50" s="15">
        <v>6.86</v>
      </c>
      <c r="P50" s="15">
        <v>0.95770773202822379</v>
      </c>
      <c r="Q50" s="15">
        <v>3.0880170294477645</v>
      </c>
      <c r="R50" s="15">
        <v>0.51466950490796071</v>
      </c>
      <c r="S50" s="15">
        <v>4</v>
      </c>
      <c r="T50" s="15">
        <v>127</v>
      </c>
      <c r="U50" s="15">
        <v>120</v>
      </c>
      <c r="V50" s="27"/>
      <c r="W50" s="15">
        <v>5</v>
      </c>
      <c r="X50" s="15">
        <v>0</v>
      </c>
      <c r="Y50" s="15">
        <v>118</v>
      </c>
      <c r="Z50" s="15">
        <v>24</v>
      </c>
      <c r="AA50" s="15">
        <v>142</v>
      </c>
      <c r="AB50" s="15">
        <v>28.4</v>
      </c>
      <c r="AC50" s="27"/>
      <c r="AD50" s="15">
        <v>14</v>
      </c>
      <c r="AE50" s="15">
        <v>0</v>
      </c>
      <c r="AF50" s="15">
        <v>388</v>
      </c>
      <c r="AG50" s="15">
        <v>59</v>
      </c>
      <c r="AH50" s="15">
        <v>447</v>
      </c>
      <c r="AI50" s="15">
        <v>31.928571428571427</v>
      </c>
      <c r="AJ50" s="27"/>
      <c r="AK50" s="15">
        <v>5</v>
      </c>
      <c r="AL50" s="15">
        <v>0</v>
      </c>
      <c r="AM50" s="15">
        <v>22</v>
      </c>
      <c r="AN50" s="15">
        <v>37</v>
      </c>
      <c r="AO50" s="15">
        <v>59</v>
      </c>
      <c r="AP50" s="15">
        <v>11.8</v>
      </c>
      <c r="AQ50" s="27"/>
      <c r="AR50" s="15">
        <v>9</v>
      </c>
      <c r="AS50" s="15">
        <v>0</v>
      </c>
      <c r="AT50" s="15">
        <v>375</v>
      </c>
      <c r="AU50" s="15">
        <v>11</v>
      </c>
      <c r="AV50" s="15">
        <v>386</v>
      </c>
      <c r="AW50" s="15">
        <v>42.888888888888886</v>
      </c>
    </row>
    <row r="51" spans="1:49" x14ac:dyDescent="0.25">
      <c r="A51" s="15" t="s">
        <v>352</v>
      </c>
      <c r="B51" s="15" t="s">
        <v>10</v>
      </c>
      <c r="C51" s="15">
        <v>69.88</v>
      </c>
      <c r="D51" s="15">
        <v>189</v>
      </c>
      <c r="E51" s="15">
        <v>4.51</v>
      </c>
      <c r="F51" s="15">
        <v>0.89497087770048322</v>
      </c>
      <c r="G51" s="15">
        <v>20</v>
      </c>
      <c r="H51" s="15">
        <v>-4.0761804518865366E-2</v>
      </c>
      <c r="I51" s="15">
        <v>37.5</v>
      </c>
      <c r="J51" s="15">
        <v>1.0857195442881322</v>
      </c>
      <c r="K51" s="15">
        <v>123</v>
      </c>
      <c r="L51" s="15">
        <v>0.95808348178994351</v>
      </c>
      <c r="M51" s="15">
        <v>4</v>
      </c>
      <c r="N51" s="15">
        <v>1.4930789866339358</v>
      </c>
      <c r="O51" s="15">
        <v>6.72</v>
      </c>
      <c r="P51" s="15">
        <v>1.30381885192866</v>
      </c>
      <c r="Q51" s="15">
        <v>5.6949099378222892</v>
      </c>
      <c r="R51" s="15">
        <v>0.9491516563037149</v>
      </c>
      <c r="S51" s="15"/>
      <c r="T51" s="15"/>
      <c r="U51" s="15"/>
      <c r="V51" s="27"/>
      <c r="W51" s="15"/>
      <c r="X51" s="15"/>
      <c r="Y51" s="15"/>
      <c r="Z51" s="15"/>
      <c r="AA51" s="15">
        <v>0</v>
      </c>
      <c r="AB51" s="15" t="s">
        <v>815</v>
      </c>
      <c r="AC51" s="27"/>
      <c r="AD51" s="15"/>
      <c r="AE51" s="15"/>
      <c r="AF51" s="15"/>
      <c r="AG51" s="15"/>
      <c r="AH51" s="15">
        <v>0</v>
      </c>
      <c r="AI51" s="15" t="s">
        <v>815</v>
      </c>
      <c r="AJ51" s="27"/>
      <c r="AK51" s="15"/>
      <c r="AL51" s="15"/>
      <c r="AM51" s="15"/>
      <c r="AN51" s="15"/>
      <c r="AO51" s="15">
        <v>0</v>
      </c>
      <c r="AP51" s="15" t="s">
        <v>815</v>
      </c>
      <c r="AQ51" s="27"/>
      <c r="AR51" s="15"/>
      <c r="AS51" s="15"/>
      <c r="AT51" s="15"/>
      <c r="AU51" s="15"/>
      <c r="AV51" s="15">
        <v>0</v>
      </c>
      <c r="AW51" s="15" t="s">
        <v>815</v>
      </c>
    </row>
    <row r="52" spans="1:49" x14ac:dyDescent="0.25">
      <c r="A52" s="15" t="s">
        <v>8</v>
      </c>
      <c r="B52" s="15" t="s">
        <v>10</v>
      </c>
      <c r="C52" s="15">
        <v>69.13</v>
      </c>
      <c r="D52" s="15">
        <v>187</v>
      </c>
      <c r="E52" s="15">
        <v>4.6100000000000003</v>
      </c>
      <c r="F52" s="15">
        <v>0.54646379670265233</v>
      </c>
      <c r="G52" s="15">
        <v>13</v>
      </c>
      <c r="H52" s="15">
        <v>-1.068798492016714</v>
      </c>
      <c r="I52" s="15">
        <v>35.5</v>
      </c>
      <c r="J52" s="15">
        <v>0.6364791495983334</v>
      </c>
      <c r="K52" s="15">
        <v>116</v>
      </c>
      <c r="L52" s="15">
        <v>0.17664664195502094</v>
      </c>
      <c r="M52" s="15">
        <v>4.1500000000000004</v>
      </c>
      <c r="N52" s="15">
        <v>0.88557772784367483</v>
      </c>
      <c r="O52" s="15"/>
      <c r="P52" s="15"/>
      <c r="Q52" s="15">
        <v>1.1763688240829675</v>
      </c>
      <c r="R52" s="15">
        <v>0.23527376481659351</v>
      </c>
      <c r="S52" s="15">
        <v>5</v>
      </c>
      <c r="T52" s="15">
        <v>147</v>
      </c>
      <c r="U52" s="15">
        <v>139</v>
      </c>
      <c r="V52" s="27"/>
      <c r="W52" s="15"/>
      <c r="X52" s="15"/>
      <c r="Y52" s="15"/>
      <c r="Z52" s="15"/>
      <c r="AA52" s="15">
        <v>0</v>
      </c>
      <c r="AB52" s="15" t="s">
        <v>815</v>
      </c>
      <c r="AC52" s="27"/>
      <c r="AD52" s="15">
        <v>15</v>
      </c>
      <c r="AE52" s="15">
        <v>0</v>
      </c>
      <c r="AF52" s="15">
        <v>838</v>
      </c>
      <c r="AG52" s="15">
        <v>118</v>
      </c>
      <c r="AH52" s="15">
        <v>956</v>
      </c>
      <c r="AI52" s="15">
        <v>63.733333333333334</v>
      </c>
      <c r="AJ52" s="27"/>
      <c r="AK52" s="15">
        <v>16</v>
      </c>
      <c r="AL52" s="15">
        <v>0</v>
      </c>
      <c r="AM52" s="15">
        <v>1101</v>
      </c>
      <c r="AN52" s="15">
        <v>30</v>
      </c>
      <c r="AO52" s="15">
        <v>1131</v>
      </c>
      <c r="AP52" s="15">
        <v>70.6875</v>
      </c>
      <c r="AQ52" s="27"/>
      <c r="AR52" s="15">
        <v>15</v>
      </c>
      <c r="AS52" s="15">
        <v>0</v>
      </c>
      <c r="AT52" s="15">
        <v>954</v>
      </c>
      <c r="AU52" s="15">
        <v>35</v>
      </c>
      <c r="AV52" s="15">
        <v>989</v>
      </c>
      <c r="AW52" s="15">
        <v>65.933333333333337</v>
      </c>
    </row>
    <row r="53" spans="1:49" x14ac:dyDescent="0.25">
      <c r="A53" s="15" t="s">
        <v>102</v>
      </c>
      <c r="B53" s="15" t="s">
        <v>10</v>
      </c>
      <c r="C53" s="15">
        <v>72</v>
      </c>
      <c r="D53" s="15">
        <v>191</v>
      </c>
      <c r="E53" s="15">
        <v>4.5599999999999996</v>
      </c>
      <c r="F53" s="15">
        <v>0.72071733720156939</v>
      </c>
      <c r="G53" s="15">
        <v>10</v>
      </c>
      <c r="H53" s="15">
        <v>-1.5093856438015063</v>
      </c>
      <c r="I53" s="15">
        <v>36.5</v>
      </c>
      <c r="J53" s="15">
        <v>0.86109934694323276</v>
      </c>
      <c r="K53" s="15">
        <v>122</v>
      </c>
      <c r="L53" s="15">
        <v>0.84644964752781171</v>
      </c>
      <c r="M53" s="15">
        <v>4.32</v>
      </c>
      <c r="N53" s="15">
        <v>0.19707630121471434</v>
      </c>
      <c r="O53" s="15">
        <v>7.28</v>
      </c>
      <c r="P53" s="15">
        <v>-8.0625627673080583E-2</v>
      </c>
      <c r="Q53" s="15">
        <v>1.0353313614127413</v>
      </c>
      <c r="R53" s="15">
        <v>0.17255522690212355</v>
      </c>
      <c r="S53" s="15">
        <v>4</v>
      </c>
      <c r="T53" s="15">
        <v>109</v>
      </c>
      <c r="U53" s="15">
        <v>104</v>
      </c>
      <c r="V53" s="27"/>
      <c r="W53" s="15">
        <v>7</v>
      </c>
      <c r="X53" s="15">
        <v>0</v>
      </c>
      <c r="Y53" s="15">
        <v>11</v>
      </c>
      <c r="Z53" s="15">
        <v>60</v>
      </c>
      <c r="AA53" s="15">
        <v>71</v>
      </c>
      <c r="AB53" s="15">
        <v>10.142857142857142</v>
      </c>
      <c r="AC53" s="27"/>
      <c r="AD53" s="15">
        <v>15</v>
      </c>
      <c r="AE53" s="15">
        <v>0</v>
      </c>
      <c r="AF53" s="15">
        <v>684</v>
      </c>
      <c r="AG53" s="15">
        <v>26</v>
      </c>
      <c r="AH53" s="15">
        <v>710</v>
      </c>
      <c r="AI53" s="15">
        <v>47.333333333333336</v>
      </c>
      <c r="AJ53" s="27"/>
      <c r="AK53" s="15">
        <v>16</v>
      </c>
      <c r="AL53" s="15">
        <v>0</v>
      </c>
      <c r="AM53" s="15">
        <v>1025</v>
      </c>
      <c r="AN53" s="15">
        <v>68</v>
      </c>
      <c r="AO53" s="15">
        <v>1093</v>
      </c>
      <c r="AP53" s="15">
        <v>68.3125</v>
      </c>
      <c r="AQ53" s="27"/>
      <c r="AR53" s="15">
        <v>16</v>
      </c>
      <c r="AS53" s="15">
        <v>0</v>
      </c>
      <c r="AT53" s="15">
        <v>679</v>
      </c>
      <c r="AU53" s="15">
        <v>114</v>
      </c>
      <c r="AV53" s="15">
        <v>793</v>
      </c>
      <c r="AW53" s="15">
        <v>49.5625</v>
      </c>
    </row>
    <row r="54" spans="1:49" x14ac:dyDescent="0.25">
      <c r="A54" s="15" t="s">
        <v>236</v>
      </c>
      <c r="B54" s="15" t="s">
        <v>10</v>
      </c>
      <c r="C54" s="15">
        <v>74.63</v>
      </c>
      <c r="D54" s="15">
        <v>218</v>
      </c>
      <c r="E54" s="15">
        <v>4.6100000000000003</v>
      </c>
      <c r="F54" s="15">
        <v>0.54646379670265233</v>
      </c>
      <c r="G54" s="15">
        <v>13</v>
      </c>
      <c r="H54" s="15">
        <v>-1.068798492016714</v>
      </c>
      <c r="I54" s="15">
        <v>41.5</v>
      </c>
      <c r="J54" s="15">
        <v>1.9842003336677296</v>
      </c>
      <c r="K54" s="15">
        <v>127</v>
      </c>
      <c r="L54" s="15">
        <v>1.4046188188384707</v>
      </c>
      <c r="M54" s="15">
        <v>4.33</v>
      </c>
      <c r="N54" s="15">
        <v>0.15657621729536456</v>
      </c>
      <c r="O54" s="15"/>
      <c r="P54" s="15"/>
      <c r="Q54" s="15">
        <v>3.0230606744875037</v>
      </c>
      <c r="R54" s="15">
        <v>0.60461213489750076</v>
      </c>
      <c r="S54" s="15">
        <v>2</v>
      </c>
      <c r="T54" s="15">
        <v>58</v>
      </c>
      <c r="U54" s="15">
        <v>57</v>
      </c>
      <c r="V54" s="27"/>
      <c r="W54" s="15">
        <v>4</v>
      </c>
      <c r="X54" s="15">
        <v>0</v>
      </c>
      <c r="Y54" s="15">
        <v>8</v>
      </c>
      <c r="Z54" s="15">
        <v>30</v>
      </c>
      <c r="AA54" s="15">
        <v>38</v>
      </c>
      <c r="AB54" s="15">
        <v>9.5</v>
      </c>
      <c r="AC54" s="27"/>
      <c r="AD54" s="15"/>
      <c r="AE54" s="15"/>
      <c r="AF54" s="15"/>
      <c r="AG54" s="15"/>
      <c r="AH54" s="15">
        <v>0</v>
      </c>
      <c r="AI54" s="15" t="s">
        <v>815</v>
      </c>
      <c r="AJ54" s="27"/>
      <c r="AK54" s="15"/>
      <c r="AL54" s="15"/>
      <c r="AM54" s="15"/>
      <c r="AN54" s="15"/>
      <c r="AO54" s="15">
        <v>0</v>
      </c>
      <c r="AP54" s="15" t="s">
        <v>815</v>
      </c>
      <c r="AQ54" s="27"/>
      <c r="AR54" s="15">
        <v>1</v>
      </c>
      <c r="AS54" s="15">
        <v>0</v>
      </c>
      <c r="AT54" s="15">
        <v>0</v>
      </c>
      <c r="AU54" s="15">
        <v>24</v>
      </c>
      <c r="AV54" s="15">
        <v>24</v>
      </c>
      <c r="AW54" s="15">
        <v>24</v>
      </c>
    </row>
    <row r="55" spans="1:49" x14ac:dyDescent="0.25">
      <c r="A55" s="15" t="s">
        <v>309</v>
      </c>
      <c r="B55" s="15" t="s">
        <v>10</v>
      </c>
      <c r="C55" s="15">
        <v>71.13</v>
      </c>
      <c r="D55" s="15">
        <v>192</v>
      </c>
      <c r="E55" s="15">
        <v>4.63</v>
      </c>
      <c r="F55" s="15">
        <v>0.47676238050308806</v>
      </c>
      <c r="G55" s="15"/>
      <c r="H55" s="15"/>
      <c r="I55" s="15">
        <v>34</v>
      </c>
      <c r="J55" s="15">
        <v>0.29954885358098426</v>
      </c>
      <c r="K55" s="15">
        <v>116</v>
      </c>
      <c r="L55" s="15">
        <v>0.17664664195502094</v>
      </c>
      <c r="M55" s="15">
        <v>4</v>
      </c>
      <c r="N55" s="15">
        <v>1.4930789866339358</v>
      </c>
      <c r="O55" s="15">
        <v>6.57</v>
      </c>
      <c r="P55" s="15">
        <v>1.6746521946791246</v>
      </c>
      <c r="Q55" s="15">
        <v>4.1206890573521537</v>
      </c>
      <c r="R55" s="15">
        <v>0.82413781147043075</v>
      </c>
      <c r="S55" s="15">
        <v>7</v>
      </c>
      <c r="T55" s="15">
        <v>254</v>
      </c>
      <c r="U55" s="15">
        <v>203</v>
      </c>
      <c r="V55" s="27"/>
      <c r="W55" s="15"/>
      <c r="X55" s="15"/>
      <c r="Y55" s="15"/>
      <c r="Z55" s="15"/>
      <c r="AA55" s="15">
        <v>0</v>
      </c>
      <c r="AB55" s="15" t="s">
        <v>815</v>
      </c>
      <c r="AC55" s="27"/>
      <c r="AD55" s="15">
        <v>8</v>
      </c>
      <c r="AE55" s="15">
        <v>0</v>
      </c>
      <c r="AF55" s="15">
        <v>131</v>
      </c>
      <c r="AG55" s="15">
        <v>57</v>
      </c>
      <c r="AH55" s="15">
        <v>188</v>
      </c>
      <c r="AI55" s="15">
        <v>23.5</v>
      </c>
      <c r="AJ55" s="27"/>
      <c r="AK55" s="15">
        <v>7</v>
      </c>
      <c r="AL55" s="15">
        <v>0</v>
      </c>
      <c r="AM55" s="15">
        <v>240</v>
      </c>
      <c r="AN55" s="15">
        <v>13</v>
      </c>
      <c r="AO55" s="15">
        <v>253</v>
      </c>
      <c r="AP55" s="15">
        <v>36.142857142857146</v>
      </c>
      <c r="AQ55" s="27"/>
      <c r="AR55" s="15">
        <v>15</v>
      </c>
      <c r="AS55" s="15">
        <v>0</v>
      </c>
      <c r="AT55" s="15">
        <v>705</v>
      </c>
      <c r="AU55" s="15">
        <v>16</v>
      </c>
      <c r="AV55" s="15">
        <v>721</v>
      </c>
      <c r="AW55" s="15">
        <v>48.06666666666667</v>
      </c>
    </row>
    <row r="56" spans="1:49" x14ac:dyDescent="0.25">
      <c r="A56" s="15" t="s">
        <v>418</v>
      </c>
      <c r="B56" s="15" t="s">
        <v>10</v>
      </c>
      <c r="C56" s="15">
        <v>71.38</v>
      </c>
      <c r="D56" s="15">
        <v>196</v>
      </c>
      <c r="E56" s="15">
        <v>4.57</v>
      </c>
      <c r="F56" s="15">
        <v>0.68586662910178409</v>
      </c>
      <c r="G56" s="15">
        <v>13</v>
      </c>
      <c r="H56" s="15">
        <v>-1.068798492016714</v>
      </c>
      <c r="I56" s="15"/>
      <c r="J56" s="15"/>
      <c r="K56" s="15"/>
      <c r="L56" s="15"/>
      <c r="M56" s="15"/>
      <c r="N56" s="15"/>
      <c r="O56" s="15"/>
      <c r="P56" s="15"/>
      <c r="Q56" s="15">
        <v>-0.38293186291492987</v>
      </c>
      <c r="R56" s="15">
        <v>-0.19146593145746493</v>
      </c>
      <c r="S56" s="15"/>
      <c r="T56" s="15"/>
      <c r="U56" s="15"/>
      <c r="V56" s="27"/>
      <c r="W56" s="15"/>
      <c r="X56" s="15"/>
      <c r="Y56" s="15"/>
      <c r="Z56" s="15"/>
      <c r="AA56" s="15">
        <v>0</v>
      </c>
      <c r="AB56" s="15" t="s">
        <v>815</v>
      </c>
      <c r="AC56" s="27"/>
      <c r="AD56" s="15"/>
      <c r="AE56" s="15"/>
      <c r="AF56" s="15"/>
      <c r="AG56" s="15"/>
      <c r="AH56" s="15">
        <v>0</v>
      </c>
      <c r="AI56" s="15" t="s">
        <v>815</v>
      </c>
      <c r="AJ56" s="27"/>
      <c r="AK56" s="15"/>
      <c r="AL56" s="15"/>
      <c r="AM56" s="15"/>
      <c r="AN56" s="15"/>
      <c r="AO56" s="15">
        <v>0</v>
      </c>
      <c r="AP56" s="15" t="s">
        <v>815</v>
      </c>
      <c r="AQ56" s="27"/>
      <c r="AR56" s="15"/>
      <c r="AS56" s="15"/>
      <c r="AT56" s="15"/>
      <c r="AU56" s="15"/>
      <c r="AV56" s="15">
        <v>0</v>
      </c>
      <c r="AW56" s="15" t="s">
        <v>815</v>
      </c>
    </row>
    <row r="57" spans="1:49" x14ac:dyDescent="0.25">
      <c r="A57" s="15" t="s">
        <v>94</v>
      </c>
      <c r="B57" s="15" t="s">
        <v>10</v>
      </c>
      <c r="C57" s="15">
        <v>71.63</v>
      </c>
      <c r="D57" s="15">
        <v>206</v>
      </c>
      <c r="E57" s="15">
        <v>4.49</v>
      </c>
      <c r="F57" s="15">
        <v>0.96467229390004761</v>
      </c>
      <c r="G57" s="15">
        <v>17</v>
      </c>
      <c r="H57" s="15">
        <v>-0.48134895630365765</v>
      </c>
      <c r="I57" s="15"/>
      <c r="J57" s="15"/>
      <c r="K57" s="15"/>
      <c r="L57" s="15"/>
      <c r="M57" s="15"/>
      <c r="N57" s="15"/>
      <c r="O57" s="15"/>
      <c r="P57" s="15"/>
      <c r="Q57" s="15">
        <v>0.48332333759638996</v>
      </c>
      <c r="R57" s="15">
        <v>0.24166166879819498</v>
      </c>
      <c r="S57" s="15">
        <v>7</v>
      </c>
      <c r="T57" s="15">
        <v>219</v>
      </c>
      <c r="U57" s="15">
        <v>187</v>
      </c>
      <c r="V57" s="27"/>
      <c r="W57" s="15"/>
      <c r="X57" s="15"/>
      <c r="Y57" s="15"/>
      <c r="Z57" s="15"/>
      <c r="AA57" s="15">
        <v>0</v>
      </c>
      <c r="AB57" s="15" t="s">
        <v>815</v>
      </c>
      <c r="AC57" s="27"/>
      <c r="AD57" s="15"/>
      <c r="AE57" s="15"/>
      <c r="AF57" s="15"/>
      <c r="AG57" s="15"/>
      <c r="AH57" s="15">
        <v>0</v>
      </c>
      <c r="AI57" s="15" t="s">
        <v>815</v>
      </c>
      <c r="AJ57" s="27"/>
      <c r="AK57" s="15"/>
      <c r="AL57" s="15"/>
      <c r="AM57" s="15"/>
      <c r="AN57" s="15"/>
      <c r="AO57" s="15">
        <v>0</v>
      </c>
      <c r="AP57" s="15" t="s">
        <v>815</v>
      </c>
      <c r="AQ57" s="27"/>
      <c r="AR57" s="15"/>
      <c r="AS57" s="15"/>
      <c r="AT57" s="15"/>
      <c r="AU57" s="15"/>
      <c r="AV57" s="15">
        <v>0</v>
      </c>
      <c r="AW57" s="15" t="s">
        <v>815</v>
      </c>
    </row>
    <row r="58" spans="1:49" x14ac:dyDescent="0.25">
      <c r="A58" s="15" t="s">
        <v>199</v>
      </c>
      <c r="B58" s="15" t="s">
        <v>10</v>
      </c>
      <c r="C58" s="15">
        <v>69</v>
      </c>
      <c r="D58" s="15">
        <v>197</v>
      </c>
      <c r="E58" s="15">
        <v>4.6900000000000004</v>
      </c>
      <c r="F58" s="15">
        <v>0.26765813190438886</v>
      </c>
      <c r="G58" s="15">
        <v>20</v>
      </c>
      <c r="H58" s="15">
        <v>-4.0761804518865366E-2</v>
      </c>
      <c r="I58" s="15">
        <v>33.5</v>
      </c>
      <c r="J58" s="15">
        <v>0.18723875490853459</v>
      </c>
      <c r="K58" s="15">
        <v>116</v>
      </c>
      <c r="L58" s="15">
        <v>0.17664664195502094</v>
      </c>
      <c r="M58" s="15">
        <v>4.2</v>
      </c>
      <c r="N58" s="15">
        <v>0.68307730824692237</v>
      </c>
      <c r="O58" s="15">
        <v>7.01</v>
      </c>
      <c r="P58" s="15">
        <v>0.58687438927775915</v>
      </c>
      <c r="Q58" s="15">
        <v>1.8607334217737606</v>
      </c>
      <c r="R58" s="15">
        <v>0.31012223696229341</v>
      </c>
      <c r="S58" s="15"/>
      <c r="T58" s="15"/>
      <c r="U58" s="15"/>
      <c r="V58" s="27"/>
      <c r="W58" s="15"/>
      <c r="X58" s="15"/>
      <c r="Y58" s="15"/>
      <c r="Z58" s="15"/>
      <c r="AA58" s="15">
        <v>0</v>
      </c>
      <c r="AB58" s="15" t="s">
        <v>815</v>
      </c>
      <c r="AC58" s="27"/>
      <c r="AD58" s="15"/>
      <c r="AE58" s="15"/>
      <c r="AF58" s="15"/>
      <c r="AG58" s="15"/>
      <c r="AH58" s="15">
        <v>0</v>
      </c>
      <c r="AI58" s="15" t="s">
        <v>815</v>
      </c>
      <c r="AJ58" s="27"/>
      <c r="AK58" s="15"/>
      <c r="AL58" s="15"/>
      <c r="AM58" s="15"/>
      <c r="AN58" s="15"/>
      <c r="AO58" s="15">
        <v>0</v>
      </c>
      <c r="AP58" s="15" t="s">
        <v>815</v>
      </c>
      <c r="AQ58" s="27"/>
      <c r="AR58" s="15"/>
      <c r="AS58" s="15"/>
      <c r="AT58" s="15"/>
      <c r="AU58" s="15"/>
      <c r="AV58" s="15">
        <v>0</v>
      </c>
      <c r="AW58" s="15" t="s">
        <v>815</v>
      </c>
    </row>
    <row r="60" spans="1:49" x14ac:dyDescent="0.25">
      <c r="B60" s="15" t="s">
        <v>818</v>
      </c>
      <c r="C60">
        <f>AVERAGE(C3:C58)</f>
        <v>71.446785714285753</v>
      </c>
      <c r="D60">
        <f t="shared" ref="D60:P60" si="0">AVERAGE(D3:D58)</f>
        <v>198.14285714285714</v>
      </c>
      <c r="E60">
        <f t="shared" si="0"/>
        <v>4.5385454545454555</v>
      </c>
      <c r="F60">
        <f t="shared" si="0"/>
        <v>0.79548794730655681</v>
      </c>
      <c r="G60">
        <f t="shared" si="0"/>
        <v>14.607843137254902</v>
      </c>
      <c r="H60">
        <f t="shared" si="0"/>
        <v>-0.83266681589675984</v>
      </c>
      <c r="I60">
        <f t="shared" si="0"/>
        <v>35.93333333333333</v>
      </c>
      <c r="J60">
        <f t="shared" si="0"/>
        <v>0.73381456844779003</v>
      </c>
      <c r="K60">
        <f t="shared" si="0"/>
        <v>120.29545454545455</v>
      </c>
      <c r="L60">
        <f t="shared" si="0"/>
        <v>0.65616470276281436</v>
      </c>
      <c r="M60">
        <f t="shared" si="0"/>
        <v>4.2238461538461536</v>
      </c>
      <c r="N60">
        <f t="shared" si="0"/>
        <v>0.58650018505462531</v>
      </c>
      <c r="O60">
        <f t="shared" si="0"/>
        <v>6.990263157894737</v>
      </c>
      <c r="P60">
        <f t="shared" si="0"/>
        <v>0.63566825016597794</v>
      </c>
    </row>
    <row r="61" spans="1:49" x14ac:dyDescent="0.25">
      <c r="B61" s="15" t="s">
        <v>819</v>
      </c>
      <c r="C61">
        <f>_xlfn.STDEV.P(C3:C58)</f>
        <v>1.4620437104356656</v>
      </c>
      <c r="D61">
        <f t="shared" ref="D61:P61" si="1">_xlfn.STDEV.P(D3:D58)</f>
        <v>9.3625938321229203</v>
      </c>
      <c r="E61">
        <f t="shared" si="1"/>
        <v>8.8058207646330738E-2</v>
      </c>
      <c r="F61">
        <f t="shared" si="1"/>
        <v>0.30688908904723389</v>
      </c>
      <c r="G61">
        <f t="shared" si="1"/>
        <v>4.1871813317321047</v>
      </c>
      <c r="H61">
        <f t="shared" si="1"/>
        <v>0.61493943231810066</v>
      </c>
      <c r="I61">
        <f t="shared" si="1"/>
        <v>2.3012074125457604</v>
      </c>
      <c r="J61">
        <f t="shared" si="1"/>
        <v>0.5168976631375739</v>
      </c>
      <c r="K61">
        <f t="shared" si="1"/>
        <v>4.8457082485176581</v>
      </c>
      <c r="L61">
        <f t="shared" si="1"/>
        <v>0.54094499149766517</v>
      </c>
      <c r="M61">
        <f t="shared" si="1"/>
        <v>0.14417964906031572</v>
      </c>
      <c r="N61">
        <f t="shared" si="1"/>
        <v>0.5839287886405311</v>
      </c>
      <c r="O61">
        <f t="shared" si="1"/>
        <v>0.22230238820254269</v>
      </c>
      <c r="P61">
        <f t="shared" si="1"/>
        <v>0.54958091812373744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55"/>
  <sheetViews>
    <sheetView zoomScale="55" zoomScaleNormal="55" workbookViewId="0">
      <selection activeCell="K60" sqref="K60"/>
    </sheetView>
  </sheetViews>
  <sheetFormatPr defaultRowHeight="15" x14ac:dyDescent="0.25"/>
  <cols>
    <col min="1" max="1" width="21.14062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279</v>
      </c>
      <c r="B3" s="15" t="s">
        <v>98</v>
      </c>
      <c r="C3" s="15">
        <v>77</v>
      </c>
      <c r="D3" s="15">
        <v>249</v>
      </c>
      <c r="E3" s="15">
        <v>4.76</v>
      </c>
      <c r="F3" s="15">
        <v>2.3703175205910653E-2</v>
      </c>
      <c r="G3" s="15">
        <v>18</v>
      </c>
      <c r="H3" s="15">
        <v>-0.33448657237539359</v>
      </c>
      <c r="I3" s="15"/>
      <c r="J3" s="15"/>
      <c r="K3" s="15"/>
      <c r="L3" s="15"/>
      <c r="M3" s="15"/>
      <c r="N3" s="15"/>
      <c r="O3" s="15"/>
      <c r="P3" s="15"/>
      <c r="Q3" s="15">
        <v>-0.31078339716948294</v>
      </c>
      <c r="R3" s="15">
        <v>-0.15539169858474147</v>
      </c>
      <c r="S3" s="15">
        <v>5</v>
      </c>
      <c r="T3" s="15">
        <v>150</v>
      </c>
      <c r="U3" s="15">
        <v>141</v>
      </c>
      <c r="V3" s="27"/>
      <c r="W3" s="15">
        <v>16</v>
      </c>
      <c r="X3" s="15">
        <v>0</v>
      </c>
      <c r="Y3" s="15">
        <v>468</v>
      </c>
      <c r="Z3" s="15">
        <v>114</v>
      </c>
      <c r="AA3" s="15">
        <v>582</v>
      </c>
      <c r="AB3" s="15">
        <v>36.375</v>
      </c>
      <c r="AC3" s="27"/>
      <c r="AD3" s="15">
        <v>14</v>
      </c>
      <c r="AE3" s="15">
        <v>0</v>
      </c>
      <c r="AF3" s="15">
        <v>793</v>
      </c>
      <c r="AG3" s="15">
        <v>62</v>
      </c>
      <c r="AH3" s="15">
        <v>855</v>
      </c>
      <c r="AI3" s="15">
        <v>61.071428571428569</v>
      </c>
      <c r="AJ3" s="27"/>
      <c r="AK3" s="15">
        <v>7</v>
      </c>
      <c r="AL3" s="15">
        <v>0</v>
      </c>
      <c r="AM3" s="15">
        <v>222</v>
      </c>
      <c r="AN3" s="15">
        <v>25</v>
      </c>
      <c r="AO3" s="15">
        <v>247</v>
      </c>
      <c r="AP3" s="15">
        <v>35.285714285714285</v>
      </c>
      <c r="AQ3" s="27"/>
      <c r="AR3" s="15">
        <v>7</v>
      </c>
      <c r="AS3" s="15">
        <v>0</v>
      </c>
      <c r="AT3" s="15">
        <v>157</v>
      </c>
      <c r="AU3" s="15">
        <v>1</v>
      </c>
      <c r="AV3" s="15">
        <v>158</v>
      </c>
      <c r="AW3" s="15">
        <v>22.571428571428573</v>
      </c>
    </row>
    <row r="4" spans="1:50" x14ac:dyDescent="0.25">
      <c r="A4" s="15" t="s">
        <v>291</v>
      </c>
      <c r="B4" s="15" t="s">
        <v>98</v>
      </c>
      <c r="C4" s="15">
        <v>76</v>
      </c>
      <c r="D4" s="15">
        <v>252</v>
      </c>
      <c r="E4" s="15">
        <v>4.8899999999999997</v>
      </c>
      <c r="F4" s="15">
        <v>-0.42935603009126672</v>
      </c>
      <c r="G4" s="15">
        <v>14</v>
      </c>
      <c r="H4" s="15">
        <v>-0.92193610808844995</v>
      </c>
      <c r="I4" s="15">
        <v>32</v>
      </c>
      <c r="J4" s="15">
        <v>-0.1496915411088145</v>
      </c>
      <c r="K4" s="15">
        <v>108</v>
      </c>
      <c r="L4" s="15">
        <v>-0.71642403214203332</v>
      </c>
      <c r="M4" s="15">
        <v>4.25</v>
      </c>
      <c r="N4" s="15">
        <v>0.4805768886501699</v>
      </c>
      <c r="O4" s="15">
        <v>7.08</v>
      </c>
      <c r="P4" s="15">
        <v>0.41381882932754105</v>
      </c>
      <c r="Q4" s="15">
        <v>-1.3230119934528533</v>
      </c>
      <c r="R4" s="15">
        <v>-0.22050199890880887</v>
      </c>
      <c r="S4" s="15">
        <v>4</v>
      </c>
      <c r="T4" s="15">
        <v>108</v>
      </c>
      <c r="U4" s="15">
        <v>103</v>
      </c>
      <c r="V4" s="27"/>
      <c r="W4" s="15">
        <v>5</v>
      </c>
      <c r="X4" s="15">
        <v>0</v>
      </c>
      <c r="Y4" s="15">
        <v>71</v>
      </c>
      <c r="Z4" s="15">
        <v>6</v>
      </c>
      <c r="AA4" s="15">
        <v>77</v>
      </c>
      <c r="AB4" s="15">
        <v>15.4</v>
      </c>
      <c r="AC4" s="27"/>
      <c r="AD4" s="15">
        <v>16</v>
      </c>
      <c r="AE4" s="15">
        <v>0</v>
      </c>
      <c r="AF4" s="15">
        <v>190</v>
      </c>
      <c r="AG4" s="15">
        <v>225</v>
      </c>
      <c r="AH4" s="15">
        <v>415</v>
      </c>
      <c r="AI4" s="15">
        <v>25.9375</v>
      </c>
      <c r="AJ4" s="27"/>
      <c r="AK4" s="15">
        <v>16</v>
      </c>
      <c r="AL4" s="15">
        <v>0</v>
      </c>
      <c r="AM4" s="15">
        <v>388</v>
      </c>
      <c r="AN4" s="15">
        <v>347</v>
      </c>
      <c r="AO4" s="15">
        <v>735</v>
      </c>
      <c r="AP4" s="15">
        <v>45.9375</v>
      </c>
      <c r="AQ4" s="27"/>
      <c r="AR4" s="15">
        <v>15</v>
      </c>
      <c r="AS4" s="15">
        <v>0</v>
      </c>
      <c r="AT4" s="15">
        <v>455</v>
      </c>
      <c r="AU4" s="15">
        <v>267</v>
      </c>
      <c r="AV4" s="15">
        <v>722</v>
      </c>
      <c r="AW4" s="15">
        <v>48.133333333333333</v>
      </c>
    </row>
    <row r="5" spans="1:50" x14ac:dyDescent="0.25">
      <c r="A5" s="15" t="s">
        <v>377</v>
      </c>
      <c r="B5" s="15" t="s">
        <v>98</v>
      </c>
      <c r="C5" s="15">
        <v>73</v>
      </c>
      <c r="D5" s="15">
        <v>266</v>
      </c>
      <c r="E5" s="15">
        <v>4.71</v>
      </c>
      <c r="F5" s="15">
        <v>0.19795671570482457</v>
      </c>
      <c r="G5" s="15">
        <v>28</v>
      </c>
      <c r="H5" s="15">
        <v>1.1341372669072474</v>
      </c>
      <c r="I5" s="15">
        <v>37</v>
      </c>
      <c r="J5" s="15">
        <v>0.97340944561568243</v>
      </c>
      <c r="K5" s="15">
        <v>121</v>
      </c>
      <c r="L5" s="15">
        <v>0.73481581326567991</v>
      </c>
      <c r="M5" s="15">
        <v>4.46</v>
      </c>
      <c r="N5" s="15">
        <v>-0.3699248736561932</v>
      </c>
      <c r="O5" s="15">
        <v>7.55</v>
      </c>
      <c r="P5" s="15">
        <v>-0.74812564462391817</v>
      </c>
      <c r="Q5" s="15">
        <v>1.9222687232133229</v>
      </c>
      <c r="R5" s="15">
        <v>0.32037812053555381</v>
      </c>
      <c r="S5" s="15">
        <v>5</v>
      </c>
      <c r="T5" s="15">
        <v>159</v>
      </c>
      <c r="U5" s="15">
        <v>148</v>
      </c>
      <c r="V5" s="27"/>
      <c r="W5" s="15">
        <v>7</v>
      </c>
      <c r="X5" s="15">
        <v>0</v>
      </c>
      <c r="Y5" s="15">
        <v>89</v>
      </c>
      <c r="Z5" s="15">
        <v>60</v>
      </c>
      <c r="AA5" s="15">
        <v>149</v>
      </c>
      <c r="AB5" s="15">
        <v>21.285714285714285</v>
      </c>
      <c r="AC5" s="27"/>
      <c r="AD5" s="15">
        <v>6</v>
      </c>
      <c r="AE5" s="15">
        <v>0</v>
      </c>
      <c r="AF5" s="15">
        <v>154</v>
      </c>
      <c r="AG5" s="15">
        <v>45</v>
      </c>
      <c r="AH5" s="15">
        <v>199</v>
      </c>
      <c r="AI5" s="15">
        <v>33.166666666666664</v>
      </c>
      <c r="AJ5" s="27"/>
      <c r="AK5" s="15">
        <v>6</v>
      </c>
      <c r="AL5" s="15">
        <v>0</v>
      </c>
      <c r="AM5" s="15">
        <v>69</v>
      </c>
      <c r="AN5" s="15">
        <v>18</v>
      </c>
      <c r="AO5" s="15">
        <v>87</v>
      </c>
      <c r="AP5" s="15">
        <v>14.5</v>
      </c>
      <c r="AQ5" s="27"/>
      <c r="AR5" s="15">
        <v>16</v>
      </c>
      <c r="AS5" s="15">
        <v>0</v>
      </c>
      <c r="AT5" s="15">
        <v>401</v>
      </c>
      <c r="AU5" s="15">
        <v>87</v>
      </c>
      <c r="AV5" s="15">
        <v>488</v>
      </c>
      <c r="AW5" s="15">
        <v>30.5</v>
      </c>
    </row>
    <row r="6" spans="1:50" x14ac:dyDescent="0.25">
      <c r="A6" s="15" t="s">
        <v>167</v>
      </c>
      <c r="B6" s="15" t="s">
        <v>98</v>
      </c>
      <c r="C6" s="15">
        <v>74.13</v>
      </c>
      <c r="D6" s="15">
        <v>252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>
        <v>1</v>
      </c>
      <c r="T6" s="15">
        <v>23</v>
      </c>
      <c r="U6" s="15">
        <v>23</v>
      </c>
      <c r="V6" s="27"/>
      <c r="W6" s="15">
        <v>16</v>
      </c>
      <c r="X6" s="15">
        <v>0</v>
      </c>
      <c r="Y6" s="15">
        <v>122</v>
      </c>
      <c r="Z6" s="15">
        <v>88</v>
      </c>
      <c r="AA6" s="15">
        <v>210</v>
      </c>
      <c r="AB6" s="15">
        <v>13.125</v>
      </c>
      <c r="AC6" s="27"/>
      <c r="AD6" s="15">
        <v>14</v>
      </c>
      <c r="AE6" s="15">
        <v>0</v>
      </c>
      <c r="AF6" s="15">
        <v>479</v>
      </c>
      <c r="AG6" s="15">
        <v>0</v>
      </c>
      <c r="AH6" s="15">
        <v>479</v>
      </c>
      <c r="AI6" s="15">
        <v>34.214285714285715</v>
      </c>
      <c r="AJ6" s="27"/>
      <c r="AK6" s="15">
        <v>15</v>
      </c>
      <c r="AL6" s="15">
        <v>0</v>
      </c>
      <c r="AM6" s="15">
        <v>799</v>
      </c>
      <c r="AN6" s="15">
        <v>4</v>
      </c>
      <c r="AO6" s="15">
        <v>803</v>
      </c>
      <c r="AP6" s="15">
        <v>53.533333333333331</v>
      </c>
      <c r="AQ6" s="27"/>
      <c r="AR6" s="15">
        <v>6</v>
      </c>
      <c r="AS6" s="15">
        <v>0</v>
      </c>
      <c r="AT6" s="15">
        <v>316</v>
      </c>
      <c r="AU6" s="15">
        <v>0</v>
      </c>
      <c r="AV6" s="15">
        <v>316</v>
      </c>
      <c r="AW6" s="15">
        <v>52.666666666666664</v>
      </c>
    </row>
    <row r="7" spans="1:50" x14ac:dyDescent="0.25">
      <c r="A7" s="15" t="s">
        <v>265</v>
      </c>
      <c r="B7" s="15" t="s">
        <v>98</v>
      </c>
      <c r="C7" s="15">
        <v>74.88</v>
      </c>
      <c r="D7" s="15">
        <v>251</v>
      </c>
      <c r="E7" s="15">
        <v>4.8</v>
      </c>
      <c r="F7" s="15">
        <v>-0.11569965719322109</v>
      </c>
      <c r="G7" s="15">
        <v>20</v>
      </c>
      <c r="H7" s="15">
        <v>-4.0761804518865366E-2</v>
      </c>
      <c r="I7" s="15">
        <v>34.5</v>
      </c>
      <c r="J7" s="15">
        <v>0.411858952253434</v>
      </c>
      <c r="K7" s="15">
        <v>112</v>
      </c>
      <c r="L7" s="15">
        <v>-0.26988869509350621</v>
      </c>
      <c r="M7" s="15">
        <v>4.3099999999999996</v>
      </c>
      <c r="N7" s="15">
        <v>0.2375763851340677</v>
      </c>
      <c r="O7" s="15">
        <v>7.46</v>
      </c>
      <c r="P7" s="15">
        <v>-0.52562563897363901</v>
      </c>
      <c r="Q7" s="15">
        <v>-0.30254045839172999</v>
      </c>
      <c r="R7" s="15">
        <v>-5.0423409731954999E-2</v>
      </c>
      <c r="S7" s="15">
        <v>2</v>
      </c>
      <c r="T7" s="15">
        <v>34</v>
      </c>
      <c r="U7" s="15">
        <v>34</v>
      </c>
      <c r="V7" s="27"/>
      <c r="W7" s="15">
        <v>7</v>
      </c>
      <c r="X7" s="15">
        <v>0</v>
      </c>
      <c r="Y7" s="15">
        <v>217</v>
      </c>
      <c r="Z7" s="15">
        <v>7</v>
      </c>
      <c r="AA7" s="15">
        <v>224</v>
      </c>
      <c r="AB7" s="15">
        <v>32</v>
      </c>
      <c r="AC7" s="27"/>
      <c r="AD7" s="15">
        <v>16</v>
      </c>
      <c r="AE7" s="15">
        <v>0</v>
      </c>
      <c r="AF7" s="15">
        <v>698</v>
      </c>
      <c r="AG7" s="15">
        <v>87</v>
      </c>
      <c r="AH7" s="15">
        <v>785</v>
      </c>
      <c r="AI7" s="15">
        <v>49.0625</v>
      </c>
      <c r="AJ7" s="27"/>
      <c r="AK7" s="15">
        <v>9</v>
      </c>
      <c r="AL7" s="15">
        <v>0</v>
      </c>
      <c r="AM7" s="15">
        <v>327</v>
      </c>
      <c r="AN7" s="15">
        <v>8</v>
      </c>
      <c r="AO7" s="15">
        <v>335</v>
      </c>
      <c r="AP7" s="15">
        <v>37.222222222222221</v>
      </c>
      <c r="AQ7" s="27"/>
      <c r="AR7" s="15">
        <v>16</v>
      </c>
      <c r="AS7" s="15">
        <v>0</v>
      </c>
      <c r="AT7" s="15">
        <v>701</v>
      </c>
      <c r="AU7" s="15">
        <v>67</v>
      </c>
      <c r="AV7" s="15">
        <v>768</v>
      </c>
      <c r="AW7" s="15">
        <v>48</v>
      </c>
    </row>
    <row r="8" spans="1:50" x14ac:dyDescent="0.25">
      <c r="A8" s="15" t="s">
        <v>427</v>
      </c>
      <c r="B8" s="15" t="s">
        <v>98</v>
      </c>
      <c r="C8" s="15">
        <v>75.5</v>
      </c>
      <c r="D8" s="15">
        <v>267</v>
      </c>
      <c r="E8" s="15">
        <v>4.9000000000000004</v>
      </c>
      <c r="F8" s="15">
        <v>-0.46420673819105196</v>
      </c>
      <c r="G8" s="15">
        <v>19</v>
      </c>
      <c r="H8" s="15">
        <v>-0.18762418844712947</v>
      </c>
      <c r="I8" s="15">
        <v>29</v>
      </c>
      <c r="J8" s="15">
        <v>-0.82355213314351261</v>
      </c>
      <c r="K8" s="15">
        <v>110</v>
      </c>
      <c r="L8" s="15">
        <v>-0.49315636361776977</v>
      </c>
      <c r="M8" s="15">
        <v>4.67</v>
      </c>
      <c r="N8" s="15">
        <v>-1.2204266359625564</v>
      </c>
      <c r="O8" s="15">
        <v>7.3</v>
      </c>
      <c r="P8" s="15">
        <v>-0.13007007337314164</v>
      </c>
      <c r="Q8" s="15">
        <v>-3.3190361327351621</v>
      </c>
      <c r="R8" s="15">
        <v>-0.55317268878919368</v>
      </c>
      <c r="S8" s="15"/>
      <c r="T8" s="15"/>
      <c r="U8" s="15"/>
      <c r="V8" s="27"/>
      <c r="W8" s="15">
        <v>6</v>
      </c>
      <c r="X8" s="15">
        <v>0</v>
      </c>
      <c r="Y8" s="15">
        <v>87</v>
      </c>
      <c r="Z8" s="15">
        <v>0</v>
      </c>
      <c r="AA8" s="15">
        <v>87</v>
      </c>
      <c r="AB8" s="15">
        <v>14.5</v>
      </c>
      <c r="AC8" s="27"/>
      <c r="AD8" s="15">
        <v>13</v>
      </c>
      <c r="AE8" s="15">
        <v>0</v>
      </c>
      <c r="AF8" s="15">
        <v>275</v>
      </c>
      <c r="AG8" s="15">
        <v>36</v>
      </c>
      <c r="AH8" s="15">
        <v>311</v>
      </c>
      <c r="AI8" s="15">
        <v>23.923076923076923</v>
      </c>
      <c r="AJ8" s="27"/>
      <c r="AK8" s="15">
        <v>16</v>
      </c>
      <c r="AL8" s="15">
        <v>0</v>
      </c>
      <c r="AM8" s="15">
        <v>533</v>
      </c>
      <c r="AN8" s="15">
        <v>73</v>
      </c>
      <c r="AO8" s="15">
        <v>606</v>
      </c>
      <c r="AP8" s="15">
        <v>37.875</v>
      </c>
      <c r="AQ8" s="27"/>
      <c r="AR8" s="15">
        <v>16</v>
      </c>
      <c r="AS8" s="15">
        <v>0</v>
      </c>
      <c r="AT8" s="15">
        <v>332</v>
      </c>
      <c r="AU8" s="15">
        <v>11</v>
      </c>
      <c r="AV8" s="15">
        <v>343</v>
      </c>
      <c r="AW8" s="15">
        <v>21.4375</v>
      </c>
    </row>
    <row r="9" spans="1:50" x14ac:dyDescent="0.25">
      <c r="A9" s="15" t="s">
        <v>148</v>
      </c>
      <c r="B9" s="15" t="s">
        <v>98</v>
      </c>
      <c r="C9" s="15">
        <v>72.75</v>
      </c>
      <c r="D9" s="15">
        <v>261</v>
      </c>
      <c r="E9" s="15">
        <v>4.78</v>
      </c>
      <c r="F9" s="15">
        <v>-4.5998240993656764E-2</v>
      </c>
      <c r="G9" s="15">
        <v>28</v>
      </c>
      <c r="H9" s="15">
        <v>1.1341372669072474</v>
      </c>
      <c r="I9" s="15">
        <v>34</v>
      </c>
      <c r="J9" s="15">
        <v>0.29954885358098426</v>
      </c>
      <c r="K9" s="15">
        <v>112</v>
      </c>
      <c r="L9" s="15">
        <v>-0.26988869509350621</v>
      </c>
      <c r="M9" s="15">
        <v>4.6500000000000004</v>
      </c>
      <c r="N9" s="15">
        <v>-1.1394264681238568</v>
      </c>
      <c r="O9" s="15">
        <v>7.67</v>
      </c>
      <c r="P9" s="15">
        <v>-1.0447923188242911</v>
      </c>
      <c r="Q9" s="15">
        <v>-1.0664196025470793</v>
      </c>
      <c r="R9" s="15">
        <v>-0.17773660042451322</v>
      </c>
      <c r="S9" s="15">
        <v>6</v>
      </c>
      <c r="T9" s="15">
        <v>210</v>
      </c>
      <c r="U9" s="15">
        <v>182</v>
      </c>
      <c r="V9" s="27"/>
      <c r="W9" s="15">
        <v>6</v>
      </c>
      <c r="X9" s="15">
        <v>0</v>
      </c>
      <c r="Y9" s="15">
        <v>40</v>
      </c>
      <c r="Z9" s="15">
        <v>40</v>
      </c>
      <c r="AA9" s="15">
        <v>80</v>
      </c>
      <c r="AB9" s="15">
        <v>13.333333333333334</v>
      </c>
      <c r="AC9" s="27"/>
      <c r="AD9" s="15">
        <v>11</v>
      </c>
      <c r="AE9" s="15">
        <v>0</v>
      </c>
      <c r="AF9" s="15">
        <v>146</v>
      </c>
      <c r="AG9" s="15">
        <v>12</v>
      </c>
      <c r="AH9" s="15">
        <v>158</v>
      </c>
      <c r="AI9" s="15">
        <v>14.363636363636363</v>
      </c>
      <c r="AJ9" s="27"/>
      <c r="AK9" s="15"/>
      <c r="AL9" s="15"/>
      <c r="AM9" s="15"/>
      <c r="AN9" s="15"/>
      <c r="AO9" s="15">
        <v>0</v>
      </c>
      <c r="AP9" s="15" t="s">
        <v>815</v>
      </c>
      <c r="AQ9" s="27"/>
      <c r="AR9" s="15"/>
      <c r="AS9" s="15"/>
      <c r="AT9" s="15"/>
      <c r="AU9" s="15"/>
      <c r="AV9" s="15">
        <v>0</v>
      </c>
      <c r="AW9" s="15" t="s">
        <v>815</v>
      </c>
    </row>
    <row r="10" spans="1:50" x14ac:dyDescent="0.25">
      <c r="A10" s="15" t="s">
        <v>237</v>
      </c>
      <c r="B10" s="15" t="s">
        <v>98</v>
      </c>
      <c r="C10" s="15">
        <v>75</v>
      </c>
      <c r="D10" s="15">
        <v>247</v>
      </c>
      <c r="E10" s="15">
        <v>4.63</v>
      </c>
      <c r="F10" s="15">
        <v>0.47676238050308806</v>
      </c>
      <c r="G10" s="15">
        <v>18</v>
      </c>
      <c r="H10" s="15">
        <v>-0.33448657237539359</v>
      </c>
      <c r="I10" s="15">
        <v>36</v>
      </c>
      <c r="J10" s="15">
        <v>0.74878924827078308</v>
      </c>
      <c r="K10" s="15">
        <v>123</v>
      </c>
      <c r="L10" s="15">
        <v>0.95808348178994351</v>
      </c>
      <c r="M10" s="15">
        <v>4.18</v>
      </c>
      <c r="N10" s="15">
        <v>0.76407747608562548</v>
      </c>
      <c r="O10" s="15">
        <v>6.97</v>
      </c>
      <c r="P10" s="15">
        <v>0.6857632806778835</v>
      </c>
      <c r="Q10" s="15">
        <v>3.2989892949519302</v>
      </c>
      <c r="R10" s="15">
        <v>0.54983154915865506</v>
      </c>
      <c r="S10" s="15"/>
      <c r="T10" s="15"/>
      <c r="U10" s="15"/>
      <c r="V10" s="27"/>
      <c r="W10" s="15">
        <v>3</v>
      </c>
      <c r="X10" s="15">
        <v>0</v>
      </c>
      <c r="Y10" s="15">
        <v>117</v>
      </c>
      <c r="Z10" s="15">
        <v>30</v>
      </c>
      <c r="AA10" s="15">
        <v>147</v>
      </c>
      <c r="AB10" s="15">
        <v>49</v>
      </c>
      <c r="AC10" s="27"/>
      <c r="AD10" s="15">
        <v>6</v>
      </c>
      <c r="AE10" s="15">
        <v>0</v>
      </c>
      <c r="AF10" s="15">
        <v>25</v>
      </c>
      <c r="AG10" s="15">
        <v>85</v>
      </c>
      <c r="AH10" s="15">
        <v>110</v>
      </c>
      <c r="AI10" s="15">
        <v>18.333333333333332</v>
      </c>
      <c r="AJ10" s="27"/>
      <c r="AK10" s="15"/>
      <c r="AL10" s="15"/>
      <c r="AM10" s="15"/>
      <c r="AN10" s="15"/>
      <c r="AO10" s="15">
        <v>0</v>
      </c>
      <c r="AP10" s="15" t="s">
        <v>815</v>
      </c>
      <c r="AQ10" s="27"/>
      <c r="AR10" s="15"/>
      <c r="AS10" s="15"/>
      <c r="AT10" s="15"/>
      <c r="AU10" s="15"/>
      <c r="AV10" s="15">
        <v>0</v>
      </c>
      <c r="AW10" s="15" t="s">
        <v>815</v>
      </c>
    </row>
    <row r="11" spans="1:50" x14ac:dyDescent="0.25">
      <c r="A11" s="15" t="s">
        <v>100</v>
      </c>
      <c r="B11" s="15" t="s">
        <v>98</v>
      </c>
      <c r="C11" s="15">
        <v>77.25</v>
      </c>
      <c r="D11" s="15">
        <v>266</v>
      </c>
      <c r="E11" s="15">
        <v>4.53</v>
      </c>
      <c r="F11" s="15">
        <v>0.82526946150091585</v>
      </c>
      <c r="G11" s="15">
        <v>21</v>
      </c>
      <c r="H11" s="15">
        <v>0.10610057940939874</v>
      </c>
      <c r="I11" s="15">
        <v>37.5</v>
      </c>
      <c r="J11" s="15">
        <v>1.0857195442881322</v>
      </c>
      <c r="K11" s="15">
        <v>123</v>
      </c>
      <c r="L11" s="15">
        <v>0.95808348178994351</v>
      </c>
      <c r="M11" s="15">
        <v>4.43</v>
      </c>
      <c r="N11" s="15">
        <v>-0.24842462189814032</v>
      </c>
      <c r="O11" s="15">
        <v>7.27</v>
      </c>
      <c r="P11" s="15">
        <v>-5.5903404823047856E-2</v>
      </c>
      <c r="Q11" s="15">
        <v>2.6708450402672024</v>
      </c>
      <c r="R11" s="15">
        <v>0.44514084004453375</v>
      </c>
      <c r="S11" s="15">
        <v>1</v>
      </c>
      <c r="T11" s="15">
        <v>1</v>
      </c>
      <c r="U11" s="15">
        <v>1</v>
      </c>
      <c r="V11" s="27"/>
      <c r="W11" s="15">
        <v>4</v>
      </c>
      <c r="X11" s="15">
        <v>0</v>
      </c>
      <c r="Y11" s="15">
        <v>143</v>
      </c>
      <c r="Z11" s="15">
        <v>6</v>
      </c>
      <c r="AA11" s="15">
        <v>149</v>
      </c>
      <c r="AB11" s="15">
        <v>37.25</v>
      </c>
      <c r="AC11" s="27"/>
      <c r="AD11" s="15">
        <v>13</v>
      </c>
      <c r="AE11" s="15">
        <v>0</v>
      </c>
      <c r="AF11" s="15">
        <v>562</v>
      </c>
      <c r="AG11" s="15">
        <v>22</v>
      </c>
      <c r="AH11" s="15">
        <v>584</v>
      </c>
      <c r="AI11" s="15">
        <v>44.92307692307692</v>
      </c>
      <c r="AJ11" s="27"/>
      <c r="AK11" s="15">
        <v>14</v>
      </c>
      <c r="AL11" s="15">
        <v>0</v>
      </c>
      <c r="AM11" s="15">
        <v>737</v>
      </c>
      <c r="AN11" s="15">
        <v>74</v>
      </c>
      <c r="AO11" s="15">
        <v>811</v>
      </c>
      <c r="AP11" s="15">
        <v>57.928571428571431</v>
      </c>
      <c r="AQ11" s="27"/>
      <c r="AR11" s="15">
        <v>16</v>
      </c>
      <c r="AS11" s="15">
        <v>0</v>
      </c>
      <c r="AT11" s="15">
        <v>895</v>
      </c>
      <c r="AU11" s="15">
        <v>80</v>
      </c>
      <c r="AV11" s="15">
        <v>975</v>
      </c>
      <c r="AW11" s="15">
        <v>60.9375</v>
      </c>
    </row>
    <row r="12" spans="1:50" x14ac:dyDescent="0.25">
      <c r="A12" s="15" t="s">
        <v>184</v>
      </c>
      <c r="B12" s="15" t="s">
        <v>98</v>
      </c>
      <c r="C12" s="15">
        <v>75.75</v>
      </c>
      <c r="D12" s="15">
        <v>259</v>
      </c>
      <c r="E12" s="15">
        <v>4.7</v>
      </c>
      <c r="F12" s="15">
        <v>0.23280742380460673</v>
      </c>
      <c r="G12" s="15">
        <v>26</v>
      </c>
      <c r="H12" s="15">
        <v>0.84041249905071924</v>
      </c>
      <c r="I12" s="15">
        <v>37</v>
      </c>
      <c r="J12" s="15">
        <v>0.97340944561568243</v>
      </c>
      <c r="K12" s="15">
        <v>122</v>
      </c>
      <c r="L12" s="15">
        <v>0.84644964752781171</v>
      </c>
      <c r="M12" s="15">
        <v>4.2699999999999996</v>
      </c>
      <c r="N12" s="15">
        <v>0.39957672081147039</v>
      </c>
      <c r="O12" s="15">
        <v>7.19</v>
      </c>
      <c r="P12" s="15">
        <v>0.14187437797719862</v>
      </c>
      <c r="Q12" s="15">
        <v>3.4345301147874885</v>
      </c>
      <c r="R12" s="15">
        <v>0.57242168579791475</v>
      </c>
      <c r="S12" s="15"/>
      <c r="T12" s="15"/>
      <c r="U12" s="15"/>
      <c r="V12" s="27"/>
      <c r="W12" s="15"/>
      <c r="X12" s="15"/>
      <c r="Y12" s="15"/>
      <c r="Z12" s="15"/>
      <c r="AA12" s="15">
        <v>0</v>
      </c>
      <c r="AB12" s="15" t="s">
        <v>815</v>
      </c>
      <c r="AC12" s="27"/>
      <c r="AD12" s="15"/>
      <c r="AE12" s="15"/>
      <c r="AF12" s="15"/>
      <c r="AG12" s="15"/>
      <c r="AH12" s="15">
        <v>0</v>
      </c>
      <c r="AI12" s="15" t="s">
        <v>815</v>
      </c>
      <c r="AJ12" s="27"/>
      <c r="AK12" s="15"/>
      <c r="AL12" s="15"/>
      <c r="AM12" s="15"/>
      <c r="AN12" s="15"/>
      <c r="AO12" s="15">
        <v>0</v>
      </c>
      <c r="AP12" s="15" t="s">
        <v>815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300</v>
      </c>
      <c r="B13" s="15" t="s">
        <v>98</v>
      </c>
      <c r="C13" s="15">
        <v>77.88</v>
      </c>
      <c r="D13" s="15">
        <v>271</v>
      </c>
      <c r="E13" s="15">
        <v>5.21</v>
      </c>
      <c r="F13" s="15">
        <v>-1.5445786892843207</v>
      </c>
      <c r="G13" s="15">
        <v>21</v>
      </c>
      <c r="H13" s="15">
        <v>0.10610057940939874</v>
      </c>
      <c r="I13" s="15">
        <v>32</v>
      </c>
      <c r="J13" s="15">
        <v>-0.1496915411088145</v>
      </c>
      <c r="K13" s="15">
        <v>115</v>
      </c>
      <c r="L13" s="15">
        <v>6.5012807692889168E-2</v>
      </c>
      <c r="M13" s="15">
        <v>4.51</v>
      </c>
      <c r="N13" s="15">
        <v>-0.57242529325294567</v>
      </c>
      <c r="O13" s="15">
        <v>7.43</v>
      </c>
      <c r="P13" s="15">
        <v>-0.45145897042354516</v>
      </c>
      <c r="Q13" s="15">
        <v>-2.5470411069673382</v>
      </c>
      <c r="R13" s="15">
        <v>-0.42450685116122305</v>
      </c>
      <c r="S13" s="15"/>
      <c r="T13" s="15"/>
      <c r="U13" s="15"/>
      <c r="V13" s="27"/>
      <c r="W13" s="15">
        <v>5</v>
      </c>
      <c r="X13" s="15">
        <v>0</v>
      </c>
      <c r="Y13" s="15">
        <v>82</v>
      </c>
      <c r="Z13" s="15">
        <v>15</v>
      </c>
      <c r="AA13" s="15">
        <v>97</v>
      </c>
      <c r="AB13" s="15">
        <v>19.399999999999999</v>
      </c>
      <c r="AC13" s="27"/>
      <c r="AD13" s="15">
        <v>14</v>
      </c>
      <c r="AE13" s="15">
        <v>0</v>
      </c>
      <c r="AF13" s="15">
        <v>249</v>
      </c>
      <c r="AG13" s="15">
        <v>166</v>
      </c>
      <c r="AH13" s="15">
        <v>415</v>
      </c>
      <c r="AI13" s="15">
        <v>29.642857142857142</v>
      </c>
      <c r="AJ13" s="27"/>
      <c r="AK13" s="15">
        <v>15</v>
      </c>
      <c r="AL13" s="15">
        <v>0</v>
      </c>
      <c r="AM13" s="15">
        <v>389</v>
      </c>
      <c r="AN13" s="15">
        <v>107</v>
      </c>
      <c r="AO13" s="15">
        <v>496</v>
      </c>
      <c r="AP13" s="15">
        <v>33.06666666666667</v>
      </c>
      <c r="AQ13" s="27"/>
      <c r="AR13" s="15">
        <v>13</v>
      </c>
      <c r="AS13" s="15">
        <v>0</v>
      </c>
      <c r="AT13" s="15">
        <v>334</v>
      </c>
      <c r="AU13" s="15">
        <v>52</v>
      </c>
      <c r="AV13" s="15">
        <v>386</v>
      </c>
      <c r="AW13" s="15">
        <v>29.692307692307693</v>
      </c>
    </row>
    <row r="14" spans="1:50" x14ac:dyDescent="0.25">
      <c r="A14" s="15" t="s">
        <v>292</v>
      </c>
      <c r="B14" s="15" t="s">
        <v>98</v>
      </c>
      <c r="C14" s="15">
        <v>77.88</v>
      </c>
      <c r="D14" s="15">
        <v>272</v>
      </c>
      <c r="E14" s="15">
        <v>4.72</v>
      </c>
      <c r="F14" s="15">
        <v>0.1631060076050424</v>
      </c>
      <c r="G14" s="15">
        <v>22</v>
      </c>
      <c r="H14" s="15">
        <v>0.25296296333766283</v>
      </c>
      <c r="I14" s="15">
        <v>35.5</v>
      </c>
      <c r="J14" s="15">
        <v>0.6364791495983334</v>
      </c>
      <c r="K14" s="15">
        <v>128</v>
      </c>
      <c r="L14" s="15">
        <v>1.5162526531006024</v>
      </c>
      <c r="M14" s="15">
        <v>4.33</v>
      </c>
      <c r="N14" s="15">
        <v>0.15657621729536456</v>
      </c>
      <c r="O14" s="15">
        <v>7.2</v>
      </c>
      <c r="P14" s="15">
        <v>0.11715215512716808</v>
      </c>
      <c r="Q14" s="15">
        <v>2.8425291460641735</v>
      </c>
      <c r="R14" s="15">
        <v>0.47375485767736225</v>
      </c>
      <c r="S14" s="15">
        <v>3</v>
      </c>
      <c r="T14" s="15">
        <v>84</v>
      </c>
      <c r="U14" s="15">
        <v>80</v>
      </c>
      <c r="V14" s="27"/>
      <c r="W14" s="15">
        <v>11</v>
      </c>
      <c r="X14" s="15">
        <v>0</v>
      </c>
      <c r="Y14" s="15">
        <v>182</v>
      </c>
      <c r="Z14" s="15">
        <v>27</v>
      </c>
      <c r="AA14" s="15">
        <v>209</v>
      </c>
      <c r="AB14" s="15">
        <v>19</v>
      </c>
      <c r="AC14" s="27"/>
      <c r="AD14" s="15">
        <v>16</v>
      </c>
      <c r="AE14" s="15">
        <v>0</v>
      </c>
      <c r="AF14" s="15">
        <v>145</v>
      </c>
      <c r="AG14" s="15">
        <v>238</v>
      </c>
      <c r="AH14" s="15">
        <v>383</v>
      </c>
      <c r="AI14" s="15">
        <v>23.9375</v>
      </c>
      <c r="AJ14" s="27"/>
      <c r="AK14" s="15">
        <v>13</v>
      </c>
      <c r="AL14" s="15">
        <v>0</v>
      </c>
      <c r="AM14" s="15">
        <v>33</v>
      </c>
      <c r="AN14" s="15">
        <v>311</v>
      </c>
      <c r="AO14" s="15">
        <v>344</v>
      </c>
      <c r="AP14" s="15">
        <v>26.46153846153846</v>
      </c>
      <c r="AQ14" s="27"/>
      <c r="AR14" s="15">
        <v>16</v>
      </c>
      <c r="AS14" s="15">
        <v>0</v>
      </c>
      <c r="AT14" s="15">
        <v>457</v>
      </c>
      <c r="AU14" s="15">
        <v>306</v>
      </c>
      <c r="AV14" s="15">
        <v>763</v>
      </c>
      <c r="AW14" s="15">
        <v>47.6875</v>
      </c>
    </row>
    <row r="15" spans="1:50" x14ac:dyDescent="0.25">
      <c r="A15" s="15" t="s">
        <v>437</v>
      </c>
      <c r="B15" s="15" t="s">
        <v>98</v>
      </c>
      <c r="C15" s="15">
        <v>77</v>
      </c>
      <c r="D15" s="15">
        <v>266</v>
      </c>
      <c r="E15" s="15">
        <v>4.97</v>
      </c>
      <c r="F15" s="15">
        <v>-0.70816169488953018</v>
      </c>
      <c r="G15" s="15">
        <v>31</v>
      </c>
      <c r="H15" s="15">
        <v>1.5747244186920397</v>
      </c>
      <c r="I15" s="15">
        <v>34</v>
      </c>
      <c r="J15" s="15">
        <v>0.29954885358098426</v>
      </c>
      <c r="K15" s="15">
        <v>113</v>
      </c>
      <c r="L15" s="15">
        <v>-0.15825486083137441</v>
      </c>
      <c r="M15" s="15"/>
      <c r="N15" s="15"/>
      <c r="O15" s="15">
        <v>7.11</v>
      </c>
      <c r="P15" s="15">
        <v>0.33965216077744725</v>
      </c>
      <c r="Q15" s="15">
        <v>1.3475088773295665</v>
      </c>
      <c r="R15" s="15">
        <v>0.26950177546591331</v>
      </c>
      <c r="S15" s="15"/>
      <c r="T15" s="15"/>
      <c r="U15" s="15"/>
      <c r="V15" s="27"/>
      <c r="W15" s="15">
        <v>5</v>
      </c>
      <c r="X15" s="15">
        <v>0</v>
      </c>
      <c r="Y15" s="15">
        <v>184</v>
      </c>
      <c r="Z15" s="15">
        <v>52</v>
      </c>
      <c r="AA15" s="15">
        <v>236</v>
      </c>
      <c r="AB15" s="15">
        <v>47.2</v>
      </c>
      <c r="AC15" s="27"/>
      <c r="AD15" s="15">
        <v>15</v>
      </c>
      <c r="AE15" s="15">
        <v>1</v>
      </c>
      <c r="AF15" s="15">
        <v>578</v>
      </c>
      <c r="AG15" s="15">
        <v>160</v>
      </c>
      <c r="AH15" s="15">
        <v>739</v>
      </c>
      <c r="AI15" s="15">
        <v>49.266666666666666</v>
      </c>
      <c r="AJ15" s="27"/>
      <c r="AK15" s="15">
        <v>14</v>
      </c>
      <c r="AL15" s="15">
        <v>0</v>
      </c>
      <c r="AM15" s="15">
        <v>117</v>
      </c>
      <c r="AN15" s="15">
        <v>128</v>
      </c>
      <c r="AO15" s="15">
        <v>245</v>
      </c>
      <c r="AP15" s="15">
        <v>17.5</v>
      </c>
      <c r="AQ15" s="27"/>
      <c r="AR15" s="15">
        <v>15</v>
      </c>
      <c r="AS15" s="15">
        <v>1</v>
      </c>
      <c r="AT15" s="15">
        <v>252</v>
      </c>
      <c r="AU15" s="15">
        <v>164</v>
      </c>
      <c r="AV15" s="15">
        <v>417</v>
      </c>
      <c r="AW15" s="15">
        <v>27.8</v>
      </c>
    </row>
    <row r="16" spans="1:50" x14ac:dyDescent="0.25">
      <c r="A16" s="15" t="s">
        <v>138</v>
      </c>
      <c r="B16" s="15" t="s">
        <v>98</v>
      </c>
      <c r="C16" s="15">
        <v>76</v>
      </c>
      <c r="D16" s="15">
        <v>273</v>
      </c>
      <c r="E16" s="15">
        <v>4.92</v>
      </c>
      <c r="F16" s="15">
        <v>-0.53390815439061634</v>
      </c>
      <c r="G16" s="15">
        <v>22</v>
      </c>
      <c r="H16" s="15">
        <v>0.25296296333766283</v>
      </c>
      <c r="I16" s="15">
        <v>31</v>
      </c>
      <c r="J16" s="15">
        <v>-0.3743117384537139</v>
      </c>
      <c r="K16" s="15">
        <v>113</v>
      </c>
      <c r="L16" s="15">
        <v>-0.15825486083137441</v>
      </c>
      <c r="M16" s="15">
        <v>4.45</v>
      </c>
      <c r="N16" s="15">
        <v>-0.32942478973684347</v>
      </c>
      <c r="O16" s="15">
        <v>6.83</v>
      </c>
      <c r="P16" s="15">
        <v>1.0318744005783176</v>
      </c>
      <c r="Q16" s="15">
        <v>-0.11106217949656783</v>
      </c>
      <c r="R16" s="15">
        <v>-1.851036324942797E-2</v>
      </c>
      <c r="S16" s="15">
        <v>2</v>
      </c>
      <c r="T16" s="15">
        <v>60</v>
      </c>
      <c r="U16" s="15">
        <v>59</v>
      </c>
      <c r="V16" s="27"/>
      <c r="W16" s="15">
        <v>15</v>
      </c>
      <c r="X16" s="15">
        <v>0</v>
      </c>
      <c r="Y16" s="15">
        <v>361</v>
      </c>
      <c r="Z16" s="15">
        <v>2</v>
      </c>
      <c r="AA16" s="15">
        <v>363</v>
      </c>
      <c r="AB16" s="15">
        <v>24.2</v>
      </c>
      <c r="AC16" s="27"/>
      <c r="AD16" s="15">
        <v>16</v>
      </c>
      <c r="AE16" s="15">
        <v>0</v>
      </c>
      <c r="AF16" s="15">
        <v>648</v>
      </c>
      <c r="AG16" s="15">
        <v>55</v>
      </c>
      <c r="AH16" s="15">
        <v>703</v>
      </c>
      <c r="AI16" s="15">
        <v>43.9375</v>
      </c>
      <c r="AJ16" s="27"/>
      <c r="AK16" s="15">
        <v>16</v>
      </c>
      <c r="AL16" s="15">
        <v>0</v>
      </c>
      <c r="AM16" s="15">
        <v>623</v>
      </c>
      <c r="AN16" s="15">
        <v>88</v>
      </c>
      <c r="AO16" s="15">
        <v>711</v>
      </c>
      <c r="AP16" s="15">
        <v>44.4375</v>
      </c>
      <c r="AQ16" s="27"/>
      <c r="AR16" s="15">
        <v>15</v>
      </c>
      <c r="AS16" s="15">
        <v>0</v>
      </c>
      <c r="AT16" s="15">
        <v>452</v>
      </c>
      <c r="AU16" s="15">
        <v>39</v>
      </c>
      <c r="AV16" s="15">
        <v>491</v>
      </c>
      <c r="AW16" s="15">
        <v>32.733333333333334</v>
      </c>
    </row>
    <row r="17" spans="1:49" x14ac:dyDescent="0.25">
      <c r="A17" s="15" t="s">
        <v>423</v>
      </c>
      <c r="B17" s="15" t="s">
        <v>98</v>
      </c>
      <c r="C17" s="15">
        <v>78</v>
      </c>
      <c r="D17" s="15">
        <v>252</v>
      </c>
      <c r="E17" s="15">
        <v>4.58</v>
      </c>
      <c r="F17" s="15">
        <v>0.6510159210020019</v>
      </c>
      <c r="G17" s="15">
        <v>17</v>
      </c>
      <c r="H17" s="15">
        <v>-0.48134895630365765</v>
      </c>
      <c r="I17" s="15">
        <v>36.5</v>
      </c>
      <c r="J17" s="15">
        <v>0.86109934694323276</v>
      </c>
      <c r="K17" s="15">
        <v>123</v>
      </c>
      <c r="L17" s="15">
        <v>0.95808348178994351</v>
      </c>
      <c r="M17" s="15">
        <v>4.4400000000000004</v>
      </c>
      <c r="N17" s="15">
        <v>-0.28892470581749369</v>
      </c>
      <c r="O17" s="15">
        <v>7.29</v>
      </c>
      <c r="P17" s="15">
        <v>-0.10534785052311112</v>
      </c>
      <c r="Q17" s="15">
        <v>1.5945772370909157</v>
      </c>
      <c r="R17" s="15">
        <v>0.26576287284848593</v>
      </c>
      <c r="S17" s="15">
        <v>4</v>
      </c>
      <c r="T17" s="15">
        <v>136</v>
      </c>
      <c r="U17" s="15">
        <v>128</v>
      </c>
      <c r="V17" s="27"/>
      <c r="W17" s="15"/>
      <c r="X17" s="15"/>
      <c r="Y17" s="15"/>
      <c r="Z17" s="15"/>
      <c r="AA17" s="15">
        <v>0</v>
      </c>
      <c r="AB17" s="15" t="s">
        <v>815</v>
      </c>
      <c r="AC17" s="27"/>
      <c r="AD17" s="15"/>
      <c r="AE17" s="15"/>
      <c r="AF17" s="15"/>
      <c r="AG17" s="15"/>
      <c r="AH17" s="15">
        <v>0</v>
      </c>
      <c r="AI17" s="15" t="s">
        <v>815</v>
      </c>
      <c r="AJ17" s="27"/>
      <c r="AK17" s="15">
        <v>1</v>
      </c>
      <c r="AL17" s="15">
        <v>0</v>
      </c>
      <c r="AM17" s="15">
        <v>19</v>
      </c>
      <c r="AN17" s="15">
        <v>0</v>
      </c>
      <c r="AO17" s="15">
        <v>19</v>
      </c>
      <c r="AP17" s="15">
        <v>19</v>
      </c>
      <c r="AQ17" s="27"/>
      <c r="AR17" s="15"/>
      <c r="AS17" s="15"/>
      <c r="AT17" s="15"/>
      <c r="AU17" s="15"/>
      <c r="AV17" s="15">
        <v>0</v>
      </c>
      <c r="AW17" s="15" t="s">
        <v>815</v>
      </c>
    </row>
    <row r="18" spans="1:49" x14ac:dyDescent="0.25">
      <c r="A18" s="15" t="s">
        <v>380</v>
      </c>
      <c r="B18" s="15" t="s">
        <v>98</v>
      </c>
      <c r="C18" s="15">
        <v>75.38</v>
      </c>
      <c r="D18" s="15">
        <v>251</v>
      </c>
      <c r="E18" s="15">
        <v>4.68</v>
      </c>
      <c r="F18" s="15">
        <v>0.30250884000417411</v>
      </c>
      <c r="G18" s="15">
        <v>23</v>
      </c>
      <c r="H18" s="15">
        <v>0.39982534726592694</v>
      </c>
      <c r="I18" s="15">
        <v>35</v>
      </c>
      <c r="J18" s="15">
        <v>0.52416905092588373</v>
      </c>
      <c r="K18" s="15">
        <v>121</v>
      </c>
      <c r="L18" s="15">
        <v>0.73481581326567991</v>
      </c>
      <c r="M18" s="15">
        <v>4.47</v>
      </c>
      <c r="N18" s="15">
        <v>-0.41042495757554298</v>
      </c>
      <c r="O18" s="15">
        <v>7.48</v>
      </c>
      <c r="P18" s="15">
        <v>-0.57507008467370224</v>
      </c>
      <c r="Q18" s="15">
        <v>0.97582400921241952</v>
      </c>
      <c r="R18" s="15">
        <v>0.16263733486873658</v>
      </c>
      <c r="S18" s="15">
        <v>1</v>
      </c>
      <c r="T18" s="15">
        <v>26</v>
      </c>
      <c r="U18" s="15">
        <v>26</v>
      </c>
      <c r="V18" s="27"/>
      <c r="W18" s="15">
        <v>8</v>
      </c>
      <c r="X18" s="15">
        <v>0</v>
      </c>
      <c r="Y18" s="15">
        <v>68</v>
      </c>
      <c r="Z18" s="15">
        <v>37</v>
      </c>
      <c r="AA18" s="15">
        <v>105</v>
      </c>
      <c r="AB18" s="15">
        <v>13.125</v>
      </c>
      <c r="AC18" s="27"/>
      <c r="AD18" s="15">
        <v>13</v>
      </c>
      <c r="AE18" s="15">
        <v>0</v>
      </c>
      <c r="AF18" s="15">
        <v>127</v>
      </c>
      <c r="AG18" s="15">
        <v>196</v>
      </c>
      <c r="AH18" s="15">
        <v>323</v>
      </c>
      <c r="AI18" s="15">
        <v>24.846153846153847</v>
      </c>
      <c r="AJ18" s="27"/>
      <c r="AK18" s="15">
        <v>16</v>
      </c>
      <c r="AL18" s="15">
        <v>0</v>
      </c>
      <c r="AM18" s="15">
        <v>217</v>
      </c>
      <c r="AN18" s="15">
        <v>179</v>
      </c>
      <c r="AO18" s="15">
        <v>396</v>
      </c>
      <c r="AP18" s="15">
        <v>24.75</v>
      </c>
      <c r="AQ18" s="27"/>
      <c r="AR18" s="15">
        <v>14</v>
      </c>
      <c r="AS18" s="15">
        <v>0</v>
      </c>
      <c r="AT18" s="15">
        <v>253</v>
      </c>
      <c r="AU18" s="15">
        <v>91</v>
      </c>
      <c r="AV18" s="15">
        <v>344</v>
      </c>
      <c r="AW18" s="15">
        <v>24.571428571428573</v>
      </c>
    </row>
    <row r="19" spans="1:49" x14ac:dyDescent="0.25">
      <c r="A19" s="15" t="s">
        <v>363</v>
      </c>
      <c r="B19" s="15" t="s">
        <v>98</v>
      </c>
      <c r="C19" s="15">
        <v>74</v>
      </c>
      <c r="D19" s="15">
        <v>261</v>
      </c>
      <c r="E19" s="15">
        <v>4.91</v>
      </c>
      <c r="F19" s="15">
        <v>-0.49905744629083415</v>
      </c>
      <c r="G19" s="15">
        <v>17</v>
      </c>
      <c r="H19" s="15">
        <v>-0.48134895630365765</v>
      </c>
      <c r="I19" s="15">
        <v>25.5</v>
      </c>
      <c r="J19" s="15">
        <v>-1.6097228238506605</v>
      </c>
      <c r="K19" s="15">
        <v>113</v>
      </c>
      <c r="L19" s="15">
        <v>-0.15825486083137441</v>
      </c>
      <c r="M19" s="15">
        <v>4.7</v>
      </c>
      <c r="N19" s="15">
        <v>-1.3419268877206092</v>
      </c>
      <c r="O19" s="15">
        <v>7.8</v>
      </c>
      <c r="P19" s="15">
        <v>-1.3661812158746947</v>
      </c>
      <c r="Q19" s="15">
        <v>-5.4564921908718311</v>
      </c>
      <c r="R19" s="15">
        <v>-0.90941536514530519</v>
      </c>
      <c r="S19" s="15">
        <v>7</v>
      </c>
      <c r="T19" s="15">
        <v>249</v>
      </c>
      <c r="U19" s="15">
        <v>200</v>
      </c>
      <c r="V19" s="27"/>
      <c r="W19" s="15"/>
      <c r="X19" s="15"/>
      <c r="Y19" s="15"/>
      <c r="Z19" s="15"/>
      <c r="AA19" s="15">
        <v>0</v>
      </c>
      <c r="AB19" s="15" t="s">
        <v>815</v>
      </c>
      <c r="AC19" s="27"/>
      <c r="AD19" s="15"/>
      <c r="AE19" s="15"/>
      <c r="AF19" s="15"/>
      <c r="AG19" s="15"/>
      <c r="AH19" s="15">
        <v>0</v>
      </c>
      <c r="AI19" s="15" t="s">
        <v>815</v>
      </c>
      <c r="AJ19" s="27"/>
      <c r="AK19" s="15"/>
      <c r="AL19" s="15"/>
      <c r="AM19" s="15"/>
      <c r="AN19" s="15"/>
      <c r="AO19" s="15">
        <v>0</v>
      </c>
      <c r="AP19" s="15" t="s">
        <v>815</v>
      </c>
      <c r="AQ19" s="27"/>
      <c r="AR19" s="15"/>
      <c r="AS19" s="15"/>
      <c r="AT19" s="15"/>
      <c r="AU19" s="15"/>
      <c r="AV19" s="15">
        <v>0</v>
      </c>
      <c r="AW19" s="15" t="s">
        <v>815</v>
      </c>
    </row>
    <row r="20" spans="1:49" x14ac:dyDescent="0.25">
      <c r="A20" s="15" t="s">
        <v>115</v>
      </c>
      <c r="B20" s="15" t="s">
        <v>98</v>
      </c>
      <c r="C20" s="15">
        <v>74.88</v>
      </c>
      <c r="D20" s="15">
        <v>273</v>
      </c>
      <c r="E20" s="15">
        <v>4.84</v>
      </c>
      <c r="F20" s="15">
        <v>-0.25510248959235282</v>
      </c>
      <c r="G20" s="15">
        <v>24</v>
      </c>
      <c r="H20" s="15">
        <v>0.54668773119419101</v>
      </c>
      <c r="I20" s="15">
        <v>31.5</v>
      </c>
      <c r="J20" s="15">
        <v>-0.26200163978126417</v>
      </c>
      <c r="K20" s="15">
        <v>108</v>
      </c>
      <c r="L20" s="15">
        <v>-0.71642403214203332</v>
      </c>
      <c r="M20" s="15">
        <v>4.29</v>
      </c>
      <c r="N20" s="15">
        <v>0.31857655297276721</v>
      </c>
      <c r="O20" s="15">
        <v>7.19</v>
      </c>
      <c r="P20" s="15">
        <v>0.14187437797719862</v>
      </c>
      <c r="Q20" s="15">
        <v>-0.22638949937149341</v>
      </c>
      <c r="R20" s="15">
        <v>-3.7731583228582236E-2</v>
      </c>
      <c r="S20" s="15">
        <v>3</v>
      </c>
      <c r="T20" s="15">
        <v>72</v>
      </c>
      <c r="U20" s="15">
        <v>70</v>
      </c>
      <c r="V20" s="27"/>
      <c r="W20" s="15">
        <v>8</v>
      </c>
      <c r="X20" s="15">
        <v>0</v>
      </c>
      <c r="Y20" s="15">
        <v>16</v>
      </c>
      <c r="Z20" s="15">
        <v>89</v>
      </c>
      <c r="AA20" s="15">
        <v>105</v>
      </c>
      <c r="AB20" s="15">
        <v>13.125</v>
      </c>
      <c r="AC20" s="27"/>
      <c r="AD20" s="15">
        <v>13</v>
      </c>
      <c r="AE20" s="15">
        <v>0</v>
      </c>
      <c r="AF20" s="15">
        <v>129</v>
      </c>
      <c r="AG20" s="15">
        <v>209</v>
      </c>
      <c r="AH20" s="15">
        <v>338</v>
      </c>
      <c r="AI20" s="15">
        <v>26</v>
      </c>
      <c r="AJ20" s="27"/>
      <c r="AK20" s="15"/>
      <c r="AL20" s="15"/>
      <c r="AM20" s="15"/>
      <c r="AN20" s="15"/>
      <c r="AO20" s="15">
        <v>0</v>
      </c>
      <c r="AP20" s="15" t="s">
        <v>815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1" spans="1:49" x14ac:dyDescent="0.25">
      <c r="A21" s="15" t="s">
        <v>202</v>
      </c>
      <c r="B21" s="15" t="s">
        <v>98</v>
      </c>
      <c r="C21" s="15">
        <v>78.13</v>
      </c>
      <c r="D21" s="15">
        <v>281</v>
      </c>
      <c r="E21" s="15">
        <v>4.92</v>
      </c>
      <c r="F21" s="15">
        <v>-0.53390815439061634</v>
      </c>
      <c r="G21" s="15">
        <v>21</v>
      </c>
      <c r="H21" s="15">
        <v>0.10610057940939874</v>
      </c>
      <c r="I21" s="15"/>
      <c r="J21" s="15"/>
      <c r="K21" s="15"/>
      <c r="L21" s="15"/>
      <c r="M21" s="15"/>
      <c r="N21" s="15"/>
      <c r="O21" s="15"/>
      <c r="P21" s="15"/>
      <c r="Q21" s="15">
        <v>-0.42780757498121758</v>
      </c>
      <c r="R21" s="15">
        <v>-0.21390378749060879</v>
      </c>
      <c r="S21" s="15">
        <v>5</v>
      </c>
      <c r="T21" s="15">
        <v>141</v>
      </c>
      <c r="U21" s="15">
        <v>133</v>
      </c>
      <c r="V21" s="27"/>
      <c r="W21" s="15"/>
      <c r="X21" s="15"/>
      <c r="Y21" s="15"/>
      <c r="Z21" s="15"/>
      <c r="AA21" s="15">
        <v>0</v>
      </c>
      <c r="AB21" s="15" t="s">
        <v>815</v>
      </c>
      <c r="AC21" s="27"/>
      <c r="AD21" s="15">
        <v>14</v>
      </c>
      <c r="AE21" s="15">
        <v>0</v>
      </c>
      <c r="AF21" s="15">
        <v>326</v>
      </c>
      <c r="AG21" s="15">
        <v>98</v>
      </c>
      <c r="AH21" s="15">
        <v>424</v>
      </c>
      <c r="AI21" s="15">
        <v>30.285714285714285</v>
      </c>
      <c r="AJ21" s="27"/>
      <c r="AK21" s="15">
        <v>1</v>
      </c>
      <c r="AL21" s="15">
        <v>0</v>
      </c>
      <c r="AM21" s="15">
        <v>20</v>
      </c>
      <c r="AN21" s="15">
        <v>5</v>
      </c>
      <c r="AO21" s="15">
        <v>25</v>
      </c>
      <c r="AP21" s="15">
        <v>25</v>
      </c>
      <c r="AQ21" s="27"/>
      <c r="AR21" s="15"/>
      <c r="AS21" s="15"/>
      <c r="AT21" s="15"/>
      <c r="AU21" s="15"/>
      <c r="AV21" s="15">
        <v>0</v>
      </c>
      <c r="AW21" s="15" t="s">
        <v>815</v>
      </c>
    </row>
    <row r="22" spans="1:49" x14ac:dyDescent="0.25">
      <c r="A22" s="15" t="s">
        <v>308</v>
      </c>
      <c r="B22" s="15" t="s">
        <v>98</v>
      </c>
      <c r="C22" s="15">
        <v>76</v>
      </c>
      <c r="D22" s="15">
        <v>260</v>
      </c>
      <c r="E22" s="15">
        <v>4.95</v>
      </c>
      <c r="F22" s="15">
        <v>-0.63846027868996591</v>
      </c>
      <c r="G22" s="15">
        <v>17</v>
      </c>
      <c r="H22" s="15">
        <v>-0.48134895630365765</v>
      </c>
      <c r="I22" s="15">
        <v>27.5</v>
      </c>
      <c r="J22" s="15">
        <v>-1.1604824291608618</v>
      </c>
      <c r="K22" s="15">
        <v>116</v>
      </c>
      <c r="L22" s="15">
        <v>0.17664664195502094</v>
      </c>
      <c r="M22" s="15"/>
      <c r="N22" s="15"/>
      <c r="O22" s="15"/>
      <c r="P22" s="15"/>
      <c r="Q22" s="15">
        <v>-2.1036450221994643</v>
      </c>
      <c r="R22" s="15">
        <v>-0.52591125554986606</v>
      </c>
      <c r="S22" s="15"/>
      <c r="T22" s="15"/>
      <c r="U22" s="15"/>
      <c r="V22" s="27"/>
      <c r="W22" s="15"/>
      <c r="X22" s="15"/>
      <c r="Y22" s="15"/>
      <c r="Z22" s="15"/>
      <c r="AA22" s="15">
        <v>0</v>
      </c>
      <c r="AB22" s="15" t="s">
        <v>815</v>
      </c>
      <c r="AC22" s="27"/>
      <c r="AD22" s="15"/>
      <c r="AE22" s="15"/>
      <c r="AF22" s="15"/>
      <c r="AG22" s="15"/>
      <c r="AH22" s="15">
        <v>0</v>
      </c>
      <c r="AI22" s="15" t="s">
        <v>815</v>
      </c>
      <c r="AJ22" s="27"/>
      <c r="AK22" s="15"/>
      <c r="AL22" s="15"/>
      <c r="AM22" s="15"/>
      <c r="AN22" s="15"/>
      <c r="AO22" s="15">
        <v>0</v>
      </c>
      <c r="AP22" s="15" t="s">
        <v>815</v>
      </c>
      <c r="AQ22" s="27"/>
      <c r="AR22" s="15"/>
      <c r="AS22" s="15"/>
      <c r="AT22" s="15"/>
      <c r="AU22" s="15"/>
      <c r="AV22" s="15">
        <v>0</v>
      </c>
      <c r="AW22" s="15" t="s">
        <v>815</v>
      </c>
    </row>
    <row r="23" spans="1:49" x14ac:dyDescent="0.25">
      <c r="A23" s="15" t="s">
        <v>320</v>
      </c>
      <c r="B23" s="15" t="s">
        <v>98</v>
      </c>
      <c r="C23" s="15">
        <v>77.38</v>
      </c>
      <c r="D23" s="15">
        <v>250</v>
      </c>
      <c r="E23" s="15">
        <v>4.8600000000000003</v>
      </c>
      <c r="F23" s="15">
        <v>-0.32480390579192026</v>
      </c>
      <c r="G23" s="15">
        <v>19</v>
      </c>
      <c r="H23" s="15">
        <v>-0.18762418844712947</v>
      </c>
      <c r="I23" s="15">
        <v>35.5</v>
      </c>
      <c r="J23" s="15">
        <v>0.6364791495983334</v>
      </c>
      <c r="K23" s="15">
        <v>116</v>
      </c>
      <c r="L23" s="15">
        <v>0.17664664195502094</v>
      </c>
      <c r="M23" s="15">
        <v>4.2</v>
      </c>
      <c r="N23" s="15">
        <v>0.68307730824692237</v>
      </c>
      <c r="O23" s="15">
        <v>6.78</v>
      </c>
      <c r="P23" s="15">
        <v>1.1554855148284724</v>
      </c>
      <c r="Q23" s="15">
        <v>2.1392605203896995</v>
      </c>
      <c r="R23" s="15">
        <v>0.35654342006494993</v>
      </c>
      <c r="S23" s="15">
        <v>2</v>
      </c>
      <c r="T23" s="15">
        <v>47</v>
      </c>
      <c r="U23" s="15">
        <v>46</v>
      </c>
      <c r="V23" s="27"/>
      <c r="W23" s="15">
        <v>15</v>
      </c>
      <c r="X23" s="15">
        <v>0</v>
      </c>
      <c r="Y23" s="15">
        <v>579</v>
      </c>
      <c r="Z23" s="15">
        <v>230</v>
      </c>
      <c r="AA23" s="15">
        <v>809</v>
      </c>
      <c r="AB23" s="15">
        <v>53.93333333333333</v>
      </c>
      <c r="AC23" s="27"/>
      <c r="AD23" s="15">
        <v>16</v>
      </c>
      <c r="AE23" s="15">
        <v>0</v>
      </c>
      <c r="AF23" s="15">
        <v>671</v>
      </c>
      <c r="AG23" s="15">
        <v>220</v>
      </c>
      <c r="AH23" s="15">
        <v>891</v>
      </c>
      <c r="AI23" s="15">
        <v>55.6875</v>
      </c>
      <c r="AJ23" s="27"/>
      <c r="AK23" s="15">
        <v>16</v>
      </c>
      <c r="AL23" s="15">
        <v>0</v>
      </c>
      <c r="AM23" s="15">
        <v>674</v>
      </c>
      <c r="AN23" s="15">
        <v>153</v>
      </c>
      <c r="AO23" s="15">
        <v>827</v>
      </c>
      <c r="AP23" s="15">
        <v>51.6875</v>
      </c>
      <c r="AQ23" s="27"/>
      <c r="AR23" s="15"/>
      <c r="AS23" s="15"/>
      <c r="AT23" s="15"/>
      <c r="AU23" s="15"/>
      <c r="AV23" s="15">
        <v>0</v>
      </c>
      <c r="AW23" s="15" t="s">
        <v>815</v>
      </c>
    </row>
    <row r="24" spans="1:49" x14ac:dyDescent="0.25">
      <c r="A24" s="15" t="s">
        <v>96</v>
      </c>
      <c r="B24" s="15" t="s">
        <v>98</v>
      </c>
      <c r="C24" s="15">
        <v>78.13</v>
      </c>
      <c r="D24" s="15">
        <v>271</v>
      </c>
      <c r="E24" s="15">
        <v>4.7699999999999996</v>
      </c>
      <c r="F24" s="15">
        <v>-1.1147532893871508E-2</v>
      </c>
      <c r="G24" s="15">
        <v>22</v>
      </c>
      <c r="H24" s="15">
        <v>0.25296296333766283</v>
      </c>
      <c r="I24" s="15">
        <v>32</v>
      </c>
      <c r="J24" s="15">
        <v>-0.1496915411088145</v>
      </c>
      <c r="K24" s="15">
        <v>111</v>
      </c>
      <c r="L24" s="15">
        <v>-0.38152252935563802</v>
      </c>
      <c r="M24" s="15">
        <v>4.57</v>
      </c>
      <c r="N24" s="15">
        <v>-0.81542579676905147</v>
      </c>
      <c r="O24" s="15">
        <v>7.26</v>
      </c>
      <c r="P24" s="15">
        <v>-3.1181181973017318E-2</v>
      </c>
      <c r="Q24" s="15">
        <v>-1.1360056187627299</v>
      </c>
      <c r="R24" s="15">
        <v>-0.18933426979378831</v>
      </c>
      <c r="S24" s="15">
        <v>3</v>
      </c>
      <c r="T24" s="15">
        <v>88</v>
      </c>
      <c r="U24" s="15">
        <v>84</v>
      </c>
      <c r="V24" s="27"/>
      <c r="W24" s="15">
        <v>7</v>
      </c>
      <c r="X24" s="15">
        <v>0</v>
      </c>
      <c r="Y24" s="15">
        <v>62</v>
      </c>
      <c r="Z24" s="15">
        <v>26</v>
      </c>
      <c r="AA24" s="15">
        <v>88</v>
      </c>
      <c r="AB24" s="15">
        <v>12.571428571428571</v>
      </c>
      <c r="AC24" s="27"/>
      <c r="AD24" s="15">
        <v>12</v>
      </c>
      <c r="AE24" s="15">
        <v>0</v>
      </c>
      <c r="AF24" s="15">
        <v>134</v>
      </c>
      <c r="AG24" s="15">
        <v>100</v>
      </c>
      <c r="AH24" s="15">
        <v>234</v>
      </c>
      <c r="AI24" s="15">
        <v>19.5</v>
      </c>
      <c r="AJ24" s="27"/>
      <c r="AK24" s="15">
        <v>16</v>
      </c>
      <c r="AL24" s="15">
        <v>0</v>
      </c>
      <c r="AM24" s="15">
        <v>372</v>
      </c>
      <c r="AN24" s="15">
        <v>29</v>
      </c>
      <c r="AO24" s="15">
        <v>401</v>
      </c>
      <c r="AP24" s="15">
        <v>25.0625</v>
      </c>
      <c r="AQ24" s="27"/>
      <c r="AR24" s="15">
        <v>15</v>
      </c>
      <c r="AS24" s="15">
        <v>0</v>
      </c>
      <c r="AT24" s="15">
        <v>313</v>
      </c>
      <c r="AU24" s="15">
        <v>189</v>
      </c>
      <c r="AV24" s="15">
        <v>502</v>
      </c>
      <c r="AW24" s="15">
        <v>33.466666666666669</v>
      </c>
    </row>
    <row r="25" spans="1:49" x14ac:dyDescent="0.25">
      <c r="A25" s="15" t="s">
        <v>312</v>
      </c>
      <c r="B25" s="15" t="s">
        <v>98</v>
      </c>
      <c r="C25" s="15">
        <v>77.5</v>
      </c>
      <c r="D25" s="15">
        <v>269</v>
      </c>
      <c r="E25" s="15">
        <v>4.84</v>
      </c>
      <c r="F25" s="15">
        <v>-0.25510248959235282</v>
      </c>
      <c r="G25" s="15">
        <v>23</v>
      </c>
      <c r="H25" s="15">
        <v>0.39982534726592694</v>
      </c>
      <c r="I25" s="15">
        <v>33.5</v>
      </c>
      <c r="J25" s="15">
        <v>0.18723875490853459</v>
      </c>
      <c r="K25" s="15">
        <v>123</v>
      </c>
      <c r="L25" s="15">
        <v>0.95808348178994351</v>
      </c>
      <c r="M25" s="15">
        <v>4.46</v>
      </c>
      <c r="N25" s="15">
        <v>-0.3699248736561932</v>
      </c>
      <c r="O25" s="15">
        <v>7.41</v>
      </c>
      <c r="P25" s="15">
        <v>-0.40201452472348409</v>
      </c>
      <c r="Q25" s="15">
        <v>0.51810569599237499</v>
      </c>
      <c r="R25" s="15">
        <v>8.6350949332062499E-2</v>
      </c>
      <c r="S25" s="15"/>
      <c r="T25" s="15"/>
      <c r="U25" s="15"/>
      <c r="V25" s="27"/>
      <c r="W25" s="15">
        <v>8</v>
      </c>
      <c r="X25" s="15">
        <v>0</v>
      </c>
      <c r="Y25" s="15">
        <v>93</v>
      </c>
      <c r="Z25" s="15">
        <v>7</v>
      </c>
      <c r="AA25" s="15">
        <v>100</v>
      </c>
      <c r="AB25" s="15">
        <v>12.5</v>
      </c>
      <c r="AC25" s="27"/>
      <c r="AD25" s="15">
        <v>1</v>
      </c>
      <c r="AE25" s="15">
        <v>0</v>
      </c>
      <c r="AF25" s="15">
        <v>6</v>
      </c>
      <c r="AG25" s="15">
        <v>0</v>
      </c>
      <c r="AH25" s="15">
        <v>6</v>
      </c>
      <c r="AI25" s="15">
        <v>6</v>
      </c>
      <c r="AJ25" s="27"/>
      <c r="AK25" s="15">
        <v>1</v>
      </c>
      <c r="AL25" s="15">
        <v>0</v>
      </c>
      <c r="AM25" s="15">
        <v>10</v>
      </c>
      <c r="AN25" s="15">
        <v>0</v>
      </c>
      <c r="AO25" s="15">
        <v>10</v>
      </c>
      <c r="AP25" s="15">
        <v>10</v>
      </c>
      <c r="AQ25" s="27"/>
      <c r="AR25" s="15"/>
      <c r="AS25" s="15"/>
      <c r="AT25" s="15"/>
      <c r="AU25" s="15"/>
      <c r="AV25" s="15">
        <v>0</v>
      </c>
      <c r="AW25" s="15" t="s">
        <v>815</v>
      </c>
    </row>
    <row r="26" spans="1:49" x14ac:dyDescent="0.25">
      <c r="A26" s="15" t="s">
        <v>131</v>
      </c>
      <c r="B26" s="15" t="s">
        <v>70</v>
      </c>
      <c r="C26" s="15">
        <v>72.75</v>
      </c>
      <c r="D26" s="15">
        <v>285</v>
      </c>
      <c r="E26" s="15">
        <v>4.68</v>
      </c>
      <c r="F26" s="15">
        <v>0.30250884000417411</v>
      </c>
      <c r="G26" s="15">
        <v>35</v>
      </c>
      <c r="H26" s="15">
        <v>2.162173954405096</v>
      </c>
      <c r="I26" s="15">
        <v>32</v>
      </c>
      <c r="J26" s="15">
        <v>-0.1496915411088145</v>
      </c>
      <c r="K26" s="15">
        <v>115</v>
      </c>
      <c r="L26" s="15">
        <v>6.5012807692889168E-2</v>
      </c>
      <c r="M26" s="15">
        <v>4.3899999999999997</v>
      </c>
      <c r="N26" s="15">
        <v>-8.6424286220737639E-2</v>
      </c>
      <c r="O26" s="15">
        <v>7.11</v>
      </c>
      <c r="P26" s="15">
        <v>0.33965216077744725</v>
      </c>
      <c r="Q26" s="15">
        <v>2.6332319355500546</v>
      </c>
      <c r="R26" s="15">
        <v>0.43887198925834242</v>
      </c>
      <c r="S26" s="15">
        <v>1</v>
      </c>
      <c r="T26" s="15">
        <v>13</v>
      </c>
      <c r="U26" s="15">
        <v>13</v>
      </c>
      <c r="V26" s="27"/>
      <c r="W26" s="15">
        <v>16</v>
      </c>
      <c r="X26" s="15">
        <v>0</v>
      </c>
      <c r="Y26" s="15">
        <v>648</v>
      </c>
      <c r="Z26" s="15">
        <v>74</v>
      </c>
      <c r="AA26" s="15">
        <v>722</v>
      </c>
      <c r="AB26" s="15">
        <v>45.125</v>
      </c>
      <c r="AC26" s="27"/>
      <c r="AD26" s="15">
        <v>16</v>
      </c>
      <c r="AE26" s="15">
        <v>0</v>
      </c>
      <c r="AF26" s="15">
        <v>915</v>
      </c>
      <c r="AG26" s="15">
        <v>76</v>
      </c>
      <c r="AH26" s="15">
        <v>991</v>
      </c>
      <c r="AI26" s="15">
        <v>61.9375</v>
      </c>
      <c r="AJ26" s="27"/>
      <c r="AK26" s="15">
        <v>16</v>
      </c>
      <c r="AL26" s="15">
        <v>0</v>
      </c>
      <c r="AM26" s="15">
        <v>829</v>
      </c>
      <c r="AN26" s="15">
        <v>63</v>
      </c>
      <c r="AO26" s="15">
        <v>892</v>
      </c>
      <c r="AP26" s="15">
        <v>55.75</v>
      </c>
      <c r="AQ26" s="27"/>
      <c r="AR26" s="15">
        <v>14</v>
      </c>
      <c r="AS26" s="15">
        <v>0</v>
      </c>
      <c r="AT26" s="15">
        <v>790</v>
      </c>
      <c r="AU26" s="15">
        <v>72</v>
      </c>
      <c r="AV26" s="15">
        <v>862</v>
      </c>
      <c r="AW26" s="15">
        <v>61.571428571428569</v>
      </c>
    </row>
    <row r="27" spans="1:49" x14ac:dyDescent="0.25">
      <c r="A27" s="15" t="s">
        <v>240</v>
      </c>
      <c r="B27" s="15" t="s">
        <v>70</v>
      </c>
      <c r="C27" s="15">
        <v>74.5</v>
      </c>
      <c r="D27" s="15">
        <v>308</v>
      </c>
      <c r="E27" s="15">
        <v>5.24</v>
      </c>
      <c r="F27" s="15">
        <v>-1.6491308135836702</v>
      </c>
      <c r="G27" s="15">
        <v>20</v>
      </c>
      <c r="H27" s="15">
        <v>-4.0761804518865366E-2</v>
      </c>
      <c r="I27" s="15">
        <v>24.5</v>
      </c>
      <c r="J27" s="15">
        <v>-1.8343430211955598</v>
      </c>
      <c r="K27" s="15">
        <v>101</v>
      </c>
      <c r="L27" s="15">
        <v>-1.4978608719769559</v>
      </c>
      <c r="M27" s="15">
        <v>4.83</v>
      </c>
      <c r="N27" s="15">
        <v>-1.8684279786721671</v>
      </c>
      <c r="O27" s="15">
        <v>7.93</v>
      </c>
      <c r="P27" s="15">
        <v>-1.6875701129250982</v>
      </c>
      <c r="Q27" s="15">
        <v>-8.5780946028723157</v>
      </c>
      <c r="R27" s="15">
        <v>-1.4296824338120526</v>
      </c>
      <c r="S27" s="15"/>
      <c r="T27" s="15"/>
      <c r="U27" s="15"/>
      <c r="V27" s="27"/>
      <c r="W27" s="15">
        <v>7</v>
      </c>
      <c r="X27" s="15">
        <v>0</v>
      </c>
      <c r="Y27" s="15">
        <v>82</v>
      </c>
      <c r="Z27" s="15">
        <v>16</v>
      </c>
      <c r="AA27" s="15">
        <v>98</v>
      </c>
      <c r="AB27" s="15">
        <v>14</v>
      </c>
      <c r="AC27" s="27"/>
      <c r="AD27" s="15"/>
      <c r="AE27" s="15"/>
      <c r="AF27" s="15"/>
      <c r="AG27" s="15"/>
      <c r="AH27" s="15">
        <v>0</v>
      </c>
      <c r="AI27" s="15" t="s">
        <v>815</v>
      </c>
      <c r="AJ27" s="27"/>
      <c r="AK27" s="15">
        <v>11</v>
      </c>
      <c r="AL27" s="15">
        <v>0</v>
      </c>
      <c r="AM27" s="15">
        <v>127</v>
      </c>
      <c r="AN27" s="15">
        <v>64</v>
      </c>
      <c r="AO27" s="15">
        <v>191</v>
      </c>
      <c r="AP27" s="15">
        <v>17.363636363636363</v>
      </c>
      <c r="AQ27" s="27"/>
      <c r="AR27" s="15">
        <v>4</v>
      </c>
      <c r="AS27" s="15">
        <v>0</v>
      </c>
      <c r="AT27" s="15">
        <v>5</v>
      </c>
      <c r="AU27" s="15">
        <v>60</v>
      </c>
      <c r="AV27" s="15">
        <v>65</v>
      </c>
      <c r="AW27" s="15">
        <v>16.25</v>
      </c>
    </row>
    <row r="28" spans="1:49" x14ac:dyDescent="0.25">
      <c r="A28" s="15" t="s">
        <v>347</v>
      </c>
      <c r="B28" s="15" t="s">
        <v>70</v>
      </c>
      <c r="C28" s="15">
        <v>74.13</v>
      </c>
      <c r="D28" s="15">
        <v>302</v>
      </c>
      <c r="E28" s="15">
        <v>4.91</v>
      </c>
      <c r="F28" s="15">
        <v>-0.49905744629083415</v>
      </c>
      <c r="G28" s="15">
        <v>20</v>
      </c>
      <c r="H28" s="15">
        <v>-4.0761804518865366E-2</v>
      </c>
      <c r="I28" s="15">
        <v>26.5</v>
      </c>
      <c r="J28" s="15">
        <v>-1.3851026265057611</v>
      </c>
      <c r="K28" s="15">
        <v>104</v>
      </c>
      <c r="L28" s="15">
        <v>-1.1629593691905604</v>
      </c>
      <c r="M28" s="15">
        <v>4.58</v>
      </c>
      <c r="N28" s="15">
        <v>-0.85592588068840125</v>
      </c>
      <c r="O28" s="15">
        <v>7.59</v>
      </c>
      <c r="P28" s="15">
        <v>-0.84701453602404253</v>
      </c>
      <c r="Q28" s="15">
        <v>-4.7908216632184653</v>
      </c>
      <c r="R28" s="15">
        <v>-0.79847027720307751</v>
      </c>
      <c r="S28" s="15">
        <v>5</v>
      </c>
      <c r="T28" s="15">
        <v>158</v>
      </c>
      <c r="U28" s="15">
        <v>147</v>
      </c>
      <c r="V28" s="27"/>
      <c r="W28" s="15">
        <v>12</v>
      </c>
      <c r="X28" s="15">
        <v>0</v>
      </c>
      <c r="Y28" s="15">
        <v>111</v>
      </c>
      <c r="Z28" s="15">
        <v>8</v>
      </c>
      <c r="AA28" s="15">
        <v>119</v>
      </c>
      <c r="AB28" s="15">
        <v>9.9166666666666661</v>
      </c>
      <c r="AC28" s="27"/>
      <c r="AD28" s="15">
        <v>14</v>
      </c>
      <c r="AE28" s="15">
        <v>0</v>
      </c>
      <c r="AF28" s="15">
        <v>533</v>
      </c>
      <c r="AG28" s="15">
        <v>7</v>
      </c>
      <c r="AH28" s="15">
        <v>540</v>
      </c>
      <c r="AI28" s="15">
        <v>38.571428571428569</v>
      </c>
      <c r="AJ28" s="27"/>
      <c r="AK28" s="15">
        <v>7</v>
      </c>
      <c r="AL28" s="15">
        <v>0</v>
      </c>
      <c r="AM28" s="15">
        <v>112</v>
      </c>
      <c r="AN28" s="15">
        <v>24</v>
      </c>
      <c r="AO28" s="15">
        <v>136</v>
      </c>
      <c r="AP28" s="15">
        <v>19.428571428571427</v>
      </c>
      <c r="AQ28" s="27"/>
      <c r="AR28" s="15">
        <v>1</v>
      </c>
      <c r="AS28" s="15">
        <v>0</v>
      </c>
      <c r="AT28" s="15">
        <v>18</v>
      </c>
      <c r="AU28" s="15">
        <v>1</v>
      </c>
      <c r="AV28" s="15">
        <v>19</v>
      </c>
      <c r="AW28" s="15">
        <v>19</v>
      </c>
    </row>
    <row r="29" spans="1:49" x14ac:dyDescent="0.25">
      <c r="A29" s="15" t="s">
        <v>302</v>
      </c>
      <c r="B29" s="15" t="s">
        <v>70</v>
      </c>
      <c r="C29" s="15">
        <v>78.75</v>
      </c>
      <c r="D29" s="15">
        <v>352</v>
      </c>
      <c r="E29" s="15">
        <v>5.18</v>
      </c>
      <c r="F29" s="15">
        <v>-1.4400265649849711</v>
      </c>
      <c r="G29" s="15">
        <v>27</v>
      </c>
      <c r="H29" s="15">
        <v>0.98727488297898336</v>
      </c>
      <c r="I29" s="15">
        <v>20.5</v>
      </c>
      <c r="J29" s="15">
        <v>-2.7328238105751574</v>
      </c>
      <c r="K29" s="15">
        <v>104</v>
      </c>
      <c r="L29" s="15">
        <v>-1.1629593691905604</v>
      </c>
      <c r="M29" s="15"/>
      <c r="N29" s="15"/>
      <c r="O29" s="15"/>
      <c r="P29" s="15"/>
      <c r="Q29" s="15">
        <v>-4.3485348617717055</v>
      </c>
      <c r="R29" s="15">
        <v>-1.0871337154429264</v>
      </c>
      <c r="S29" s="15">
        <v>6</v>
      </c>
      <c r="T29" s="15">
        <v>215</v>
      </c>
      <c r="U29" s="15">
        <v>184</v>
      </c>
      <c r="V29" s="27"/>
      <c r="W29" s="15">
        <v>9</v>
      </c>
      <c r="X29" s="15">
        <v>0</v>
      </c>
      <c r="Y29" s="15">
        <v>63</v>
      </c>
      <c r="Z29" s="15">
        <v>20</v>
      </c>
      <c r="AA29" s="15">
        <v>83</v>
      </c>
      <c r="AB29" s="15">
        <v>9.2222222222222214</v>
      </c>
      <c r="AC29" s="27"/>
      <c r="AD29" s="15">
        <v>12</v>
      </c>
      <c r="AE29" s="15">
        <v>0</v>
      </c>
      <c r="AF29" s="15">
        <v>105</v>
      </c>
      <c r="AG29" s="15">
        <v>13</v>
      </c>
      <c r="AH29" s="15">
        <v>118</v>
      </c>
      <c r="AI29" s="15">
        <v>9.8333333333333339</v>
      </c>
      <c r="AJ29" s="27"/>
      <c r="AK29" s="15">
        <v>16</v>
      </c>
      <c r="AL29" s="15">
        <v>0</v>
      </c>
      <c r="AM29" s="15">
        <v>182</v>
      </c>
      <c r="AN29" s="15">
        <v>74</v>
      </c>
      <c r="AO29" s="15">
        <v>256</v>
      </c>
      <c r="AP29" s="15">
        <v>16</v>
      </c>
      <c r="AQ29" s="27"/>
      <c r="AR29" s="15">
        <v>5</v>
      </c>
      <c r="AS29" s="15">
        <v>0</v>
      </c>
      <c r="AT29" s="15">
        <v>13</v>
      </c>
      <c r="AU29" s="15">
        <v>5</v>
      </c>
      <c r="AV29" s="15">
        <v>18</v>
      </c>
      <c r="AW29" s="15">
        <v>3.6</v>
      </c>
    </row>
    <row r="30" spans="1:49" x14ac:dyDescent="0.25">
      <c r="A30" s="15" t="s">
        <v>246</v>
      </c>
      <c r="B30" s="15" t="s">
        <v>70</v>
      </c>
      <c r="C30" s="15">
        <v>75.75</v>
      </c>
      <c r="D30" s="15">
        <v>322</v>
      </c>
      <c r="E30" s="15">
        <v>5.35</v>
      </c>
      <c r="F30" s="15">
        <v>-2.0324886026812803</v>
      </c>
      <c r="G30" s="15">
        <v>25</v>
      </c>
      <c r="H30" s="15">
        <v>0.69355011512245512</v>
      </c>
      <c r="I30" s="15">
        <v>27.5</v>
      </c>
      <c r="J30" s="15">
        <v>-1.1604824291608618</v>
      </c>
      <c r="K30" s="15">
        <v>100</v>
      </c>
      <c r="L30" s="15">
        <v>-1.6094947062390876</v>
      </c>
      <c r="M30" s="15">
        <v>4.78</v>
      </c>
      <c r="N30" s="15">
        <v>-1.6659275590754146</v>
      </c>
      <c r="O30" s="15">
        <v>7.73</v>
      </c>
      <c r="P30" s="15">
        <v>-1.1931256559244787</v>
      </c>
      <c r="Q30" s="15">
        <v>-6.9679688379586668</v>
      </c>
      <c r="R30" s="15">
        <v>-1.1613281396597779</v>
      </c>
      <c r="S30" s="15">
        <v>4</v>
      </c>
      <c r="T30" s="15">
        <v>112</v>
      </c>
      <c r="U30" s="15">
        <v>107</v>
      </c>
      <c r="V30" s="27"/>
      <c r="W30" s="15">
        <v>7</v>
      </c>
      <c r="X30" s="15">
        <v>0</v>
      </c>
      <c r="Y30" s="15">
        <v>137</v>
      </c>
      <c r="Z30" s="15">
        <v>19</v>
      </c>
      <c r="AA30" s="15">
        <v>156</v>
      </c>
      <c r="AB30" s="15">
        <v>22.285714285714285</v>
      </c>
      <c r="AC30" s="27"/>
      <c r="AD30" s="15">
        <v>16</v>
      </c>
      <c r="AE30" s="15">
        <v>0</v>
      </c>
      <c r="AF30" s="15">
        <v>671</v>
      </c>
      <c r="AG30" s="15">
        <v>93</v>
      </c>
      <c r="AH30" s="15">
        <v>764</v>
      </c>
      <c r="AI30" s="15">
        <v>47.75</v>
      </c>
      <c r="AJ30" s="27"/>
      <c r="AK30" s="15">
        <v>16</v>
      </c>
      <c r="AL30" s="15">
        <v>0</v>
      </c>
      <c r="AM30" s="15">
        <v>672</v>
      </c>
      <c r="AN30" s="15">
        <v>137</v>
      </c>
      <c r="AO30" s="15">
        <v>809</v>
      </c>
      <c r="AP30" s="15">
        <v>50.5625</v>
      </c>
      <c r="AQ30" s="27"/>
      <c r="AR30" s="15">
        <v>12</v>
      </c>
      <c r="AS30" s="15">
        <v>0</v>
      </c>
      <c r="AT30" s="15">
        <v>436</v>
      </c>
      <c r="AU30" s="15">
        <v>109</v>
      </c>
      <c r="AV30" s="15">
        <v>545</v>
      </c>
      <c r="AW30" s="15">
        <v>45.416666666666664</v>
      </c>
    </row>
    <row r="31" spans="1:49" x14ac:dyDescent="0.25">
      <c r="A31" s="15" t="s">
        <v>106</v>
      </c>
      <c r="B31" s="15" t="s">
        <v>70</v>
      </c>
      <c r="C31" s="15">
        <v>76.75</v>
      </c>
      <c r="D31" s="15">
        <v>314</v>
      </c>
      <c r="E31" s="15">
        <v>5.12</v>
      </c>
      <c r="F31" s="15">
        <v>-1.230922316386275</v>
      </c>
      <c r="G31" s="15">
        <v>24</v>
      </c>
      <c r="H31" s="15">
        <v>0.54668773119419101</v>
      </c>
      <c r="I31" s="15"/>
      <c r="J31" s="15"/>
      <c r="K31" s="15"/>
      <c r="L31" s="15"/>
      <c r="M31" s="15"/>
      <c r="N31" s="15"/>
      <c r="O31" s="15"/>
      <c r="P31" s="15"/>
      <c r="Q31" s="15">
        <v>-0.68423458519208402</v>
      </c>
      <c r="R31" s="15">
        <v>-0.34211729259604201</v>
      </c>
      <c r="S31" s="15"/>
      <c r="T31" s="15"/>
      <c r="U31" s="15"/>
      <c r="V31" s="27"/>
      <c r="W31" s="15">
        <v>1</v>
      </c>
      <c r="X31" s="15">
        <v>0</v>
      </c>
      <c r="Y31" s="15">
        <v>18</v>
      </c>
      <c r="Z31" s="15">
        <v>0</v>
      </c>
      <c r="AA31" s="15">
        <v>18</v>
      </c>
      <c r="AB31" s="15">
        <v>18</v>
      </c>
      <c r="AC31" s="27"/>
      <c r="AD31" s="15">
        <v>4</v>
      </c>
      <c r="AE31" s="15">
        <v>0</v>
      </c>
      <c r="AF31" s="15">
        <v>73</v>
      </c>
      <c r="AG31" s="15">
        <v>18</v>
      </c>
      <c r="AH31" s="15">
        <v>91</v>
      </c>
      <c r="AI31" s="15">
        <v>22.75</v>
      </c>
      <c r="AJ31" s="27"/>
      <c r="AK31" s="15">
        <v>5</v>
      </c>
      <c r="AL31" s="15">
        <v>0</v>
      </c>
      <c r="AM31" s="15">
        <v>46</v>
      </c>
      <c r="AN31" s="15">
        <v>8</v>
      </c>
      <c r="AO31" s="15">
        <v>54</v>
      </c>
      <c r="AP31" s="15">
        <v>10.8</v>
      </c>
      <c r="AQ31" s="27"/>
      <c r="AR31" s="15">
        <v>6</v>
      </c>
      <c r="AS31" s="15">
        <v>0</v>
      </c>
      <c r="AT31" s="15">
        <v>129</v>
      </c>
      <c r="AU31" s="15">
        <v>20</v>
      </c>
      <c r="AV31" s="15">
        <v>149</v>
      </c>
      <c r="AW31" s="15">
        <v>24.833333333333332</v>
      </c>
    </row>
    <row r="32" spans="1:49" x14ac:dyDescent="0.25">
      <c r="A32" s="15" t="s">
        <v>139</v>
      </c>
      <c r="B32" s="15" t="s">
        <v>70</v>
      </c>
      <c r="C32" s="15">
        <v>73.75</v>
      </c>
      <c r="D32" s="15">
        <v>288</v>
      </c>
      <c r="E32" s="15">
        <v>4.93</v>
      </c>
      <c r="F32" s="15">
        <v>-0.56875886249039842</v>
      </c>
      <c r="G32" s="15">
        <v>26</v>
      </c>
      <c r="H32" s="15">
        <v>0.84041249905071924</v>
      </c>
      <c r="I32" s="15"/>
      <c r="J32" s="15"/>
      <c r="K32" s="15"/>
      <c r="L32" s="15"/>
      <c r="M32" s="15"/>
      <c r="N32" s="15"/>
      <c r="O32" s="15"/>
      <c r="P32" s="15"/>
      <c r="Q32" s="15">
        <v>0.27165363656032082</v>
      </c>
      <c r="R32" s="15">
        <v>0.13582681828016041</v>
      </c>
      <c r="S32" s="15">
        <v>1</v>
      </c>
      <c r="T32" s="15">
        <v>29</v>
      </c>
      <c r="U32" s="15">
        <v>29</v>
      </c>
      <c r="V32" s="27"/>
      <c r="W32" s="15">
        <v>11</v>
      </c>
      <c r="X32" s="15">
        <v>0</v>
      </c>
      <c r="Y32" s="15">
        <v>262</v>
      </c>
      <c r="Z32" s="15">
        <v>21</v>
      </c>
      <c r="AA32" s="15">
        <v>283</v>
      </c>
      <c r="AB32" s="15">
        <v>25.727272727272727</v>
      </c>
      <c r="AC32" s="27"/>
      <c r="AD32" s="15">
        <v>11</v>
      </c>
      <c r="AE32" s="15">
        <v>0</v>
      </c>
      <c r="AF32" s="15">
        <v>273</v>
      </c>
      <c r="AG32" s="15">
        <v>49</v>
      </c>
      <c r="AH32" s="15">
        <v>322</v>
      </c>
      <c r="AI32" s="15">
        <v>29.272727272727273</v>
      </c>
      <c r="AJ32" s="27"/>
      <c r="AK32" s="15">
        <v>16</v>
      </c>
      <c r="AL32" s="15">
        <v>0</v>
      </c>
      <c r="AM32" s="15">
        <v>471</v>
      </c>
      <c r="AN32" s="15">
        <v>24</v>
      </c>
      <c r="AO32" s="15">
        <v>495</v>
      </c>
      <c r="AP32" s="15">
        <v>30.9375</v>
      </c>
      <c r="AQ32" s="27"/>
      <c r="AR32" s="15"/>
      <c r="AS32" s="15"/>
      <c r="AT32" s="15"/>
      <c r="AU32" s="15"/>
      <c r="AV32" s="15">
        <v>0</v>
      </c>
      <c r="AW32" s="15" t="s">
        <v>815</v>
      </c>
    </row>
    <row r="33" spans="1:49" x14ac:dyDescent="0.25">
      <c r="A33" s="15" t="s">
        <v>289</v>
      </c>
      <c r="B33" s="15" t="s">
        <v>70</v>
      </c>
      <c r="C33" s="15">
        <v>74.25</v>
      </c>
      <c r="D33" s="15">
        <v>296</v>
      </c>
      <c r="E33" s="15">
        <v>5.16</v>
      </c>
      <c r="F33" s="15">
        <v>-1.3703251487854067</v>
      </c>
      <c r="G33" s="15">
        <v>29</v>
      </c>
      <c r="H33" s="15">
        <v>1.2809996508355115</v>
      </c>
      <c r="I33" s="15">
        <v>28</v>
      </c>
      <c r="J33" s="15">
        <v>-1.0481723304884121</v>
      </c>
      <c r="K33" s="15">
        <v>100</v>
      </c>
      <c r="L33" s="15">
        <v>-1.6094947062390876</v>
      </c>
      <c r="M33" s="15">
        <v>4.6100000000000003</v>
      </c>
      <c r="N33" s="15">
        <v>-0.97742613244645415</v>
      </c>
      <c r="O33" s="15">
        <v>7.78</v>
      </c>
      <c r="P33" s="15">
        <v>-1.3167367701746335</v>
      </c>
      <c r="Q33" s="15">
        <v>-5.0411554372984826</v>
      </c>
      <c r="R33" s="15">
        <v>-0.84019257288308047</v>
      </c>
      <c r="S33" s="15"/>
      <c r="T33" s="15"/>
      <c r="U33" s="15"/>
      <c r="V33" s="27"/>
      <c r="W33" s="15"/>
      <c r="X33" s="15"/>
      <c r="Y33" s="15"/>
      <c r="Z33" s="15"/>
      <c r="AA33" s="15">
        <v>0</v>
      </c>
      <c r="AB33" s="15" t="s">
        <v>815</v>
      </c>
      <c r="AC33" s="27"/>
      <c r="AD33" s="15"/>
      <c r="AE33" s="15"/>
      <c r="AF33" s="15"/>
      <c r="AG33" s="15"/>
      <c r="AH33" s="15">
        <v>0</v>
      </c>
      <c r="AI33" s="15" t="s">
        <v>815</v>
      </c>
      <c r="AJ33" s="27"/>
      <c r="AK33" s="15"/>
      <c r="AL33" s="15"/>
      <c r="AM33" s="15"/>
      <c r="AN33" s="15"/>
      <c r="AO33" s="15">
        <v>0</v>
      </c>
      <c r="AP33" s="15" t="s">
        <v>815</v>
      </c>
      <c r="AQ33" s="27"/>
      <c r="AR33" s="15"/>
      <c r="AS33" s="15"/>
      <c r="AT33" s="15"/>
      <c r="AU33" s="15"/>
      <c r="AV33" s="15">
        <v>0</v>
      </c>
      <c r="AW33" s="15" t="s">
        <v>815</v>
      </c>
    </row>
    <row r="34" spans="1:49" x14ac:dyDescent="0.25">
      <c r="A34" s="15" t="s">
        <v>159</v>
      </c>
      <c r="B34" s="15" t="s">
        <v>70</v>
      </c>
      <c r="C34" s="15">
        <v>74.88</v>
      </c>
      <c r="D34" s="15">
        <v>315</v>
      </c>
      <c r="E34" s="15">
        <v>4.9800000000000004</v>
      </c>
      <c r="F34" s="15">
        <v>-0.74301240298931548</v>
      </c>
      <c r="G34" s="15">
        <v>24</v>
      </c>
      <c r="H34" s="15">
        <v>0.54668773119419101</v>
      </c>
      <c r="I34" s="15"/>
      <c r="J34" s="15"/>
      <c r="K34" s="15"/>
      <c r="L34" s="15"/>
      <c r="M34" s="15"/>
      <c r="N34" s="15"/>
      <c r="O34" s="15"/>
      <c r="P34" s="15"/>
      <c r="Q34" s="15">
        <v>-0.19632467179512447</v>
      </c>
      <c r="R34" s="15">
        <v>-9.8162335897562236E-2</v>
      </c>
      <c r="S34" s="15">
        <v>2</v>
      </c>
      <c r="T34" s="15">
        <v>51</v>
      </c>
      <c r="U34" s="15">
        <v>50</v>
      </c>
      <c r="V34" s="27"/>
      <c r="W34" s="15">
        <v>16</v>
      </c>
      <c r="X34" s="15">
        <v>0</v>
      </c>
      <c r="Y34" s="15">
        <v>312</v>
      </c>
      <c r="Z34" s="15">
        <v>9</v>
      </c>
      <c r="AA34" s="15">
        <v>321</v>
      </c>
      <c r="AB34" s="15">
        <v>20.0625</v>
      </c>
      <c r="AC34" s="27"/>
      <c r="AD34" s="15">
        <v>4</v>
      </c>
      <c r="AE34" s="15">
        <v>0</v>
      </c>
      <c r="AF34" s="15">
        <v>105</v>
      </c>
      <c r="AG34" s="15">
        <v>18</v>
      </c>
      <c r="AH34" s="15">
        <v>123</v>
      </c>
      <c r="AI34" s="15">
        <v>30.75</v>
      </c>
      <c r="AJ34" s="27"/>
      <c r="AK34" s="15"/>
      <c r="AL34" s="15"/>
      <c r="AM34" s="15"/>
      <c r="AN34" s="15"/>
      <c r="AO34" s="15">
        <v>0</v>
      </c>
      <c r="AP34" s="15" t="s">
        <v>815</v>
      </c>
      <c r="AQ34" s="27"/>
      <c r="AR34" s="15"/>
      <c r="AS34" s="15"/>
      <c r="AT34" s="15"/>
      <c r="AU34" s="15"/>
      <c r="AV34" s="15">
        <v>0</v>
      </c>
      <c r="AW34" s="15" t="s">
        <v>815</v>
      </c>
    </row>
    <row r="35" spans="1:49" x14ac:dyDescent="0.25">
      <c r="A35" s="15" t="s">
        <v>408</v>
      </c>
      <c r="B35" s="15" t="s">
        <v>70</v>
      </c>
      <c r="C35" s="15">
        <v>74.63</v>
      </c>
      <c r="D35" s="15">
        <v>284</v>
      </c>
      <c r="E35" s="15">
        <v>4.99</v>
      </c>
      <c r="F35" s="15">
        <v>-0.77786311108909767</v>
      </c>
      <c r="G35" s="15">
        <v>18</v>
      </c>
      <c r="H35" s="15">
        <v>-0.33448657237539359</v>
      </c>
      <c r="I35" s="15">
        <v>29.5</v>
      </c>
      <c r="J35" s="15">
        <v>-0.71124203447106293</v>
      </c>
      <c r="K35" s="15">
        <v>110</v>
      </c>
      <c r="L35" s="15">
        <v>-0.49315636361776977</v>
      </c>
      <c r="M35" s="15"/>
      <c r="N35" s="15"/>
      <c r="O35" s="15"/>
      <c r="P35" s="15"/>
      <c r="Q35" s="15">
        <v>-2.3167480815533237</v>
      </c>
      <c r="R35" s="15">
        <v>-0.57918702038833092</v>
      </c>
      <c r="S35" s="15"/>
      <c r="T35" s="15"/>
      <c r="U35" s="15"/>
      <c r="V35" s="27"/>
      <c r="W35" s="15">
        <v>1</v>
      </c>
      <c r="X35" s="15">
        <v>0</v>
      </c>
      <c r="Y35" s="15">
        <v>7</v>
      </c>
      <c r="Z35" s="15">
        <v>0</v>
      </c>
      <c r="AA35" s="15">
        <v>7</v>
      </c>
      <c r="AB35" s="15">
        <v>7</v>
      </c>
      <c r="AC35" s="27"/>
      <c r="AD35" s="15"/>
      <c r="AE35" s="15"/>
      <c r="AF35" s="15"/>
      <c r="AG35" s="15"/>
      <c r="AH35" s="15">
        <v>0</v>
      </c>
      <c r="AI35" s="15" t="s">
        <v>815</v>
      </c>
      <c r="AJ35" s="27"/>
      <c r="AK35" s="15"/>
      <c r="AL35" s="15"/>
      <c r="AM35" s="15"/>
      <c r="AN35" s="15"/>
      <c r="AO35" s="15">
        <v>0</v>
      </c>
      <c r="AP35" s="15" t="s">
        <v>815</v>
      </c>
      <c r="AQ35" s="27"/>
      <c r="AR35" s="15"/>
      <c r="AS35" s="15"/>
      <c r="AT35" s="15"/>
      <c r="AU35" s="15"/>
      <c r="AV35" s="15">
        <v>0</v>
      </c>
      <c r="AW35" s="15" t="s">
        <v>815</v>
      </c>
    </row>
    <row r="36" spans="1:49" x14ac:dyDescent="0.25">
      <c r="A36" s="15" t="s">
        <v>68</v>
      </c>
      <c r="B36" s="15" t="s">
        <v>70</v>
      </c>
      <c r="C36" s="15">
        <v>75.13</v>
      </c>
      <c r="D36" s="15">
        <v>306</v>
      </c>
      <c r="E36" s="15">
        <v>5.0599999999999996</v>
      </c>
      <c r="F36" s="15">
        <v>-1.0218180677875759</v>
      </c>
      <c r="G36" s="15">
        <v>26</v>
      </c>
      <c r="H36" s="15">
        <v>0.84041249905071924</v>
      </c>
      <c r="I36" s="15">
        <v>33.5</v>
      </c>
      <c r="J36" s="15">
        <v>0.18723875490853459</v>
      </c>
      <c r="K36" s="15">
        <v>104</v>
      </c>
      <c r="L36" s="15">
        <v>-1.1629593691905604</v>
      </c>
      <c r="M36" s="15">
        <v>4.78</v>
      </c>
      <c r="N36" s="15">
        <v>-1.6659275590754146</v>
      </c>
      <c r="O36" s="15">
        <v>7.92</v>
      </c>
      <c r="P36" s="15">
        <v>-1.6628478900750676</v>
      </c>
      <c r="Q36" s="15">
        <v>-4.4859016321693641</v>
      </c>
      <c r="R36" s="15">
        <v>-0.74765027202822731</v>
      </c>
      <c r="S36" s="15">
        <v>3</v>
      </c>
      <c r="T36" s="15">
        <v>74</v>
      </c>
      <c r="U36" s="15">
        <v>72</v>
      </c>
      <c r="V36" s="27"/>
      <c r="W36" s="15">
        <v>8</v>
      </c>
      <c r="X36" s="15">
        <v>0</v>
      </c>
      <c r="Y36" s="15">
        <v>112</v>
      </c>
      <c r="Z36" s="15">
        <v>31</v>
      </c>
      <c r="AA36" s="15">
        <v>143</v>
      </c>
      <c r="AB36" s="15">
        <v>17.875</v>
      </c>
      <c r="AC36" s="27"/>
      <c r="AD36" s="15">
        <v>16</v>
      </c>
      <c r="AE36" s="15">
        <v>0</v>
      </c>
      <c r="AF36" s="15">
        <v>478</v>
      </c>
      <c r="AG36" s="15">
        <v>84</v>
      </c>
      <c r="AH36" s="15">
        <v>562</v>
      </c>
      <c r="AI36" s="15">
        <v>35.125</v>
      </c>
      <c r="AJ36" s="27"/>
      <c r="AK36" s="15">
        <v>15</v>
      </c>
      <c r="AL36" s="15">
        <v>0</v>
      </c>
      <c r="AM36" s="15">
        <v>247</v>
      </c>
      <c r="AN36" s="15">
        <v>17</v>
      </c>
      <c r="AO36" s="15">
        <v>264</v>
      </c>
      <c r="AP36" s="15">
        <v>17.600000000000001</v>
      </c>
      <c r="AQ36" s="27"/>
      <c r="AR36" s="15">
        <v>16</v>
      </c>
      <c r="AS36" s="15">
        <v>0</v>
      </c>
      <c r="AT36" s="15">
        <v>425</v>
      </c>
      <c r="AU36" s="15">
        <v>30</v>
      </c>
      <c r="AV36" s="15">
        <v>455</v>
      </c>
      <c r="AW36" s="15">
        <v>28.4375</v>
      </c>
    </row>
    <row r="37" spans="1:49" x14ac:dyDescent="0.25">
      <c r="A37" s="15" t="s">
        <v>146</v>
      </c>
      <c r="B37" s="15" t="s">
        <v>70</v>
      </c>
      <c r="C37" s="15">
        <v>73.5</v>
      </c>
      <c r="D37" s="15">
        <v>334</v>
      </c>
      <c r="E37" s="15">
        <v>5.27</v>
      </c>
      <c r="F37" s="15">
        <v>-1.7536829378830168</v>
      </c>
      <c r="G37" s="15">
        <v>25</v>
      </c>
      <c r="H37" s="15">
        <v>0.69355011512245512</v>
      </c>
      <c r="I37" s="15">
        <v>28</v>
      </c>
      <c r="J37" s="15">
        <v>-1.0481723304884121</v>
      </c>
      <c r="K37" s="15">
        <v>91</v>
      </c>
      <c r="L37" s="15">
        <v>-2.614199214598274</v>
      </c>
      <c r="M37" s="15">
        <v>4.75</v>
      </c>
      <c r="N37" s="15">
        <v>-1.5444273073173618</v>
      </c>
      <c r="O37" s="15">
        <v>7.81</v>
      </c>
      <c r="P37" s="15">
        <v>-1.3909034387247252</v>
      </c>
      <c r="Q37" s="15">
        <v>-7.6578351138893357</v>
      </c>
      <c r="R37" s="15">
        <v>-1.2763058523148894</v>
      </c>
      <c r="S37" s="15">
        <v>4</v>
      </c>
      <c r="T37" s="15">
        <v>107</v>
      </c>
      <c r="U37" s="15">
        <v>102</v>
      </c>
      <c r="V37" s="27"/>
      <c r="W37" s="15">
        <v>16</v>
      </c>
      <c r="X37" s="15">
        <v>0</v>
      </c>
      <c r="Y37" s="15">
        <v>622</v>
      </c>
      <c r="Z37" s="15">
        <v>13</v>
      </c>
      <c r="AA37" s="15">
        <v>635</v>
      </c>
      <c r="AB37" s="15">
        <v>39.6875</v>
      </c>
      <c r="AC37" s="27"/>
      <c r="AD37" s="15">
        <v>12</v>
      </c>
      <c r="AE37" s="15">
        <v>0</v>
      </c>
      <c r="AF37" s="15">
        <v>361</v>
      </c>
      <c r="AG37" s="15">
        <v>14</v>
      </c>
      <c r="AH37" s="15">
        <v>375</v>
      </c>
      <c r="AI37" s="15">
        <v>31.25</v>
      </c>
      <c r="AJ37" s="27"/>
      <c r="AK37" s="15">
        <v>16</v>
      </c>
      <c r="AL37" s="15">
        <v>0</v>
      </c>
      <c r="AM37" s="15">
        <v>334</v>
      </c>
      <c r="AN37" s="15">
        <v>26</v>
      </c>
      <c r="AO37" s="15">
        <v>360</v>
      </c>
      <c r="AP37" s="15">
        <v>22.5</v>
      </c>
      <c r="AQ37" s="27"/>
      <c r="AR37" s="15">
        <v>16</v>
      </c>
      <c r="AS37" s="15">
        <v>0</v>
      </c>
      <c r="AT37" s="15">
        <v>462</v>
      </c>
      <c r="AU37" s="15">
        <v>71</v>
      </c>
      <c r="AV37" s="15">
        <v>533</v>
      </c>
      <c r="AW37" s="15">
        <v>33.3125</v>
      </c>
    </row>
    <row r="38" spans="1:49" x14ac:dyDescent="0.25">
      <c r="A38" s="15" t="s">
        <v>342</v>
      </c>
      <c r="B38" s="15" t="s">
        <v>70</v>
      </c>
      <c r="C38" s="15">
        <v>75</v>
      </c>
      <c r="D38" s="15">
        <v>293</v>
      </c>
      <c r="E38" s="15"/>
      <c r="F38" s="15"/>
      <c r="G38" s="15">
        <v>36</v>
      </c>
      <c r="H38" s="15">
        <v>2.3090363383333603</v>
      </c>
      <c r="I38" s="15"/>
      <c r="J38" s="15"/>
      <c r="K38" s="15"/>
      <c r="L38" s="15"/>
      <c r="M38" s="15"/>
      <c r="N38" s="15"/>
      <c r="O38" s="15"/>
      <c r="P38" s="15"/>
      <c r="Q38" s="15">
        <v>2.3090363383333603</v>
      </c>
      <c r="R38" s="15">
        <v>2.3090363383333603</v>
      </c>
      <c r="S38" s="15">
        <v>7</v>
      </c>
      <c r="T38" s="15">
        <v>243</v>
      </c>
      <c r="U38" s="15">
        <v>195</v>
      </c>
      <c r="V38" s="27"/>
      <c r="W38" s="15"/>
      <c r="X38" s="15"/>
      <c r="Y38" s="15"/>
      <c r="Z38" s="15"/>
      <c r="AA38" s="15">
        <v>0</v>
      </c>
      <c r="AB38" s="15" t="s">
        <v>815</v>
      </c>
      <c r="AC38" s="27"/>
      <c r="AD38" s="15"/>
      <c r="AE38" s="15"/>
      <c r="AF38" s="15"/>
      <c r="AG38" s="15"/>
      <c r="AH38" s="15">
        <v>0</v>
      </c>
      <c r="AI38" s="15" t="s">
        <v>815</v>
      </c>
      <c r="AJ38" s="27"/>
      <c r="AK38" s="15"/>
      <c r="AL38" s="15"/>
      <c r="AM38" s="15"/>
      <c r="AN38" s="15"/>
      <c r="AO38" s="15">
        <v>0</v>
      </c>
      <c r="AP38" s="15" t="s">
        <v>815</v>
      </c>
      <c r="AQ38" s="27"/>
      <c r="AR38" s="15"/>
      <c r="AS38" s="15"/>
      <c r="AT38" s="15"/>
      <c r="AU38" s="15"/>
      <c r="AV38" s="15">
        <v>0</v>
      </c>
      <c r="AW38" s="15" t="s">
        <v>815</v>
      </c>
    </row>
    <row r="39" spans="1:49" x14ac:dyDescent="0.25">
      <c r="A39" s="15" t="s">
        <v>341</v>
      </c>
      <c r="B39" s="15" t="s">
        <v>70</v>
      </c>
      <c r="C39" s="15">
        <v>75.75</v>
      </c>
      <c r="D39" s="15">
        <v>297</v>
      </c>
      <c r="E39" s="15">
        <v>5.03</v>
      </c>
      <c r="F39" s="15">
        <v>-0.91726594348822932</v>
      </c>
      <c r="G39" s="15">
        <v>27</v>
      </c>
      <c r="H39" s="15">
        <v>0.98727488297898336</v>
      </c>
      <c r="I39" s="15">
        <v>23.5</v>
      </c>
      <c r="J39" s="15">
        <v>-2.0589632185404594</v>
      </c>
      <c r="K39" s="15">
        <v>101</v>
      </c>
      <c r="L39" s="15">
        <v>-1.4978608719769559</v>
      </c>
      <c r="M39" s="15"/>
      <c r="N39" s="15"/>
      <c r="O39" s="15"/>
      <c r="P39" s="15"/>
      <c r="Q39" s="15">
        <v>-3.4868151510266614</v>
      </c>
      <c r="R39" s="15">
        <v>-0.87170378775666535</v>
      </c>
      <c r="S39" s="15"/>
      <c r="T39" s="15"/>
      <c r="U39" s="15"/>
      <c r="V39" s="27"/>
      <c r="W39" s="15">
        <v>2</v>
      </c>
      <c r="X39" s="15">
        <v>0</v>
      </c>
      <c r="Y39" s="15">
        <v>22</v>
      </c>
      <c r="Z39" s="15">
        <v>3</v>
      </c>
      <c r="AA39" s="15">
        <v>25</v>
      </c>
      <c r="AB39" s="15">
        <v>12.5</v>
      </c>
      <c r="AC39" s="27"/>
      <c r="AD39" s="15"/>
      <c r="AE39" s="15"/>
      <c r="AF39" s="15"/>
      <c r="AG39" s="15"/>
      <c r="AH39" s="15">
        <v>0</v>
      </c>
      <c r="AI39" s="15" t="s">
        <v>815</v>
      </c>
      <c r="AJ39" s="27"/>
      <c r="AK39" s="15"/>
      <c r="AL39" s="15"/>
      <c r="AM39" s="15"/>
      <c r="AN39" s="15"/>
      <c r="AO39" s="15">
        <v>0</v>
      </c>
      <c r="AP39" s="15" t="s">
        <v>815</v>
      </c>
      <c r="AQ39" s="27"/>
      <c r="AR39" s="15"/>
      <c r="AS39" s="15"/>
      <c r="AT39" s="15"/>
      <c r="AU39" s="15"/>
      <c r="AV39" s="15">
        <v>0</v>
      </c>
      <c r="AW39" s="15" t="s">
        <v>815</v>
      </c>
    </row>
    <row r="40" spans="1:49" x14ac:dyDescent="0.25">
      <c r="A40" s="15" t="s">
        <v>223</v>
      </c>
      <c r="B40" s="15" t="s">
        <v>70</v>
      </c>
      <c r="C40" s="15">
        <v>74.5</v>
      </c>
      <c r="D40" s="15">
        <v>290</v>
      </c>
      <c r="E40" s="15">
        <v>5.0999999999999996</v>
      </c>
      <c r="F40" s="15">
        <v>-1.1612209001867075</v>
      </c>
      <c r="G40" s="15">
        <v>20</v>
      </c>
      <c r="H40" s="15">
        <v>-4.0761804518865366E-2</v>
      </c>
      <c r="I40" s="15">
        <v>29.5</v>
      </c>
      <c r="J40" s="15">
        <v>-0.71124203447106293</v>
      </c>
      <c r="K40" s="15">
        <v>108</v>
      </c>
      <c r="L40" s="15">
        <v>-0.71642403214203332</v>
      </c>
      <c r="M40" s="15">
        <v>4.33</v>
      </c>
      <c r="N40" s="15">
        <v>0.15657621729536456</v>
      </c>
      <c r="O40" s="15">
        <v>7.23</v>
      </c>
      <c r="P40" s="15">
        <v>4.2985486577074281E-2</v>
      </c>
      <c r="Q40" s="15">
        <v>-2.4300870674462303</v>
      </c>
      <c r="R40" s="15">
        <v>-0.40501451124103838</v>
      </c>
      <c r="S40" s="15"/>
      <c r="T40" s="15"/>
      <c r="U40" s="15"/>
      <c r="V40" s="27"/>
      <c r="W40" s="15"/>
      <c r="X40" s="15"/>
      <c r="Y40" s="15"/>
      <c r="Z40" s="15"/>
      <c r="AA40" s="15">
        <v>0</v>
      </c>
      <c r="AB40" s="15" t="s">
        <v>815</v>
      </c>
      <c r="AC40" s="27"/>
      <c r="AD40" s="15">
        <v>1</v>
      </c>
      <c r="AE40" s="15">
        <v>0</v>
      </c>
      <c r="AF40" s="15">
        <v>2</v>
      </c>
      <c r="AG40" s="15">
        <v>0</v>
      </c>
      <c r="AH40" s="15">
        <v>2</v>
      </c>
      <c r="AI40" s="15">
        <v>2</v>
      </c>
      <c r="AJ40" s="27"/>
      <c r="AK40" s="15">
        <v>16</v>
      </c>
      <c r="AL40" s="15">
        <v>0</v>
      </c>
      <c r="AM40" s="15">
        <v>658</v>
      </c>
      <c r="AN40" s="15">
        <v>48</v>
      </c>
      <c r="AO40" s="15">
        <v>706</v>
      </c>
      <c r="AP40" s="15">
        <v>44.125</v>
      </c>
      <c r="AQ40" s="27"/>
      <c r="AR40" s="15"/>
      <c r="AS40" s="15"/>
      <c r="AT40" s="15"/>
      <c r="AU40" s="15"/>
      <c r="AV40" s="15">
        <v>0</v>
      </c>
      <c r="AW40" s="15" t="s">
        <v>815</v>
      </c>
    </row>
    <row r="41" spans="1:49" x14ac:dyDescent="0.25">
      <c r="A41" s="15" t="s">
        <v>400</v>
      </c>
      <c r="B41" s="15" t="s">
        <v>70</v>
      </c>
      <c r="C41" s="15">
        <v>74.63</v>
      </c>
      <c r="D41" s="15">
        <v>304</v>
      </c>
      <c r="E41" s="15">
        <v>5.03</v>
      </c>
      <c r="F41" s="15">
        <v>-0.91726594348822932</v>
      </c>
      <c r="G41" s="15">
        <v>28</v>
      </c>
      <c r="H41" s="15">
        <v>1.1341372669072474</v>
      </c>
      <c r="I41" s="15">
        <v>29</v>
      </c>
      <c r="J41" s="15">
        <v>-0.82355213314351261</v>
      </c>
      <c r="K41" s="15">
        <v>111</v>
      </c>
      <c r="L41" s="15">
        <v>-0.38152252935563802</v>
      </c>
      <c r="M41" s="15">
        <v>4.76</v>
      </c>
      <c r="N41" s="15">
        <v>-1.5849273912367114</v>
      </c>
      <c r="O41" s="15">
        <v>7.83</v>
      </c>
      <c r="P41" s="15">
        <v>-1.4403478844247886</v>
      </c>
      <c r="Q41" s="15">
        <v>-4.0134786147416328</v>
      </c>
      <c r="R41" s="15">
        <v>-0.6689131024569388</v>
      </c>
      <c r="S41" s="15">
        <v>3</v>
      </c>
      <c r="T41" s="15">
        <v>85</v>
      </c>
      <c r="U41" s="15">
        <v>81</v>
      </c>
      <c r="V41" s="27"/>
      <c r="W41" s="15"/>
      <c r="X41" s="15"/>
      <c r="Y41" s="15"/>
      <c r="Z41" s="15"/>
      <c r="AA41" s="15">
        <v>0</v>
      </c>
      <c r="AB41" s="15" t="s">
        <v>815</v>
      </c>
      <c r="AC41" s="27"/>
      <c r="AD41" s="15">
        <v>6</v>
      </c>
      <c r="AE41" s="15">
        <v>0</v>
      </c>
      <c r="AF41" s="15">
        <v>102</v>
      </c>
      <c r="AG41" s="15">
        <v>1</v>
      </c>
      <c r="AH41" s="15">
        <v>103</v>
      </c>
      <c r="AI41" s="15">
        <v>17.166666666666668</v>
      </c>
      <c r="AJ41" s="27"/>
      <c r="AK41" s="15">
        <v>13</v>
      </c>
      <c r="AL41" s="15">
        <v>0</v>
      </c>
      <c r="AM41" s="15">
        <v>306</v>
      </c>
      <c r="AN41" s="15">
        <v>39</v>
      </c>
      <c r="AO41" s="15">
        <v>345</v>
      </c>
      <c r="AP41" s="15">
        <v>26.53846153846154</v>
      </c>
      <c r="AQ41" s="27"/>
      <c r="AR41" s="15">
        <v>4</v>
      </c>
      <c r="AS41" s="15">
        <v>0</v>
      </c>
      <c r="AT41" s="15">
        <v>68</v>
      </c>
      <c r="AU41" s="15">
        <v>16</v>
      </c>
      <c r="AV41" s="15">
        <v>84</v>
      </c>
      <c r="AW41" s="15">
        <v>21</v>
      </c>
    </row>
    <row r="42" spans="1:49" x14ac:dyDescent="0.25">
      <c r="A42" s="15" t="s">
        <v>325</v>
      </c>
      <c r="B42" s="15" t="s">
        <v>70</v>
      </c>
      <c r="C42" s="15">
        <v>74</v>
      </c>
      <c r="D42" s="15">
        <v>331</v>
      </c>
      <c r="E42" s="15">
        <v>5.42</v>
      </c>
      <c r="F42" s="15">
        <v>-2.2764435593797616</v>
      </c>
      <c r="G42" s="15"/>
      <c r="H42" s="15"/>
      <c r="I42" s="15">
        <v>25.5</v>
      </c>
      <c r="J42" s="15">
        <v>-1.6097228238506605</v>
      </c>
      <c r="K42" s="15">
        <v>104</v>
      </c>
      <c r="L42" s="15">
        <v>-1.1629593691905604</v>
      </c>
      <c r="M42" s="15">
        <v>4.9400000000000004</v>
      </c>
      <c r="N42" s="15">
        <v>-2.3139289017850251</v>
      </c>
      <c r="O42" s="15">
        <v>8.2899999999999991</v>
      </c>
      <c r="P42" s="15">
        <v>-2.5775701355262148</v>
      </c>
      <c r="Q42" s="15">
        <v>-9.9406247897322224</v>
      </c>
      <c r="R42" s="15">
        <v>-1.9881249579464444</v>
      </c>
      <c r="S42" s="15">
        <v>3</v>
      </c>
      <c r="T42" s="15">
        <v>83</v>
      </c>
      <c r="U42" s="15">
        <v>79</v>
      </c>
      <c r="V42" s="27"/>
      <c r="W42" s="15"/>
      <c r="X42" s="15"/>
      <c r="Y42" s="15"/>
      <c r="Z42" s="15"/>
      <c r="AA42" s="15">
        <v>0</v>
      </c>
      <c r="AB42" s="15" t="s">
        <v>815</v>
      </c>
      <c r="AC42" s="27"/>
      <c r="AD42" s="15">
        <v>4</v>
      </c>
      <c r="AE42" s="15">
        <v>0</v>
      </c>
      <c r="AF42" s="15">
        <v>22</v>
      </c>
      <c r="AG42" s="15">
        <v>16</v>
      </c>
      <c r="AH42" s="15">
        <v>38</v>
      </c>
      <c r="AI42" s="15">
        <v>9.5</v>
      </c>
      <c r="AJ42" s="27"/>
      <c r="AK42" s="15"/>
      <c r="AL42" s="15"/>
      <c r="AM42" s="15"/>
      <c r="AN42" s="15"/>
      <c r="AO42" s="15">
        <v>0</v>
      </c>
      <c r="AP42" s="15" t="s">
        <v>815</v>
      </c>
      <c r="AQ42" s="27"/>
      <c r="AR42" s="15"/>
      <c r="AS42" s="15"/>
      <c r="AT42" s="15"/>
      <c r="AU42" s="15"/>
      <c r="AV42" s="15">
        <v>0</v>
      </c>
      <c r="AW42" s="15" t="s">
        <v>815</v>
      </c>
    </row>
    <row r="43" spans="1:49" x14ac:dyDescent="0.25">
      <c r="A43" s="15" t="s">
        <v>331</v>
      </c>
      <c r="B43" s="15" t="s">
        <v>70</v>
      </c>
      <c r="C43" s="15">
        <v>76.25</v>
      </c>
      <c r="D43" s="15">
        <v>332</v>
      </c>
      <c r="E43" s="15">
        <v>5.23</v>
      </c>
      <c r="F43" s="15">
        <v>-1.614280105483888</v>
      </c>
      <c r="G43" s="15">
        <v>23</v>
      </c>
      <c r="H43" s="15">
        <v>0.39982534726592694</v>
      </c>
      <c r="I43" s="15">
        <v>28.5</v>
      </c>
      <c r="J43" s="15">
        <v>-0.9358622318159624</v>
      </c>
      <c r="K43" s="15">
        <v>101</v>
      </c>
      <c r="L43" s="15">
        <v>-1.4978608719769559</v>
      </c>
      <c r="M43" s="15">
        <v>4.84</v>
      </c>
      <c r="N43" s="15">
        <v>-1.9089280625915168</v>
      </c>
      <c r="O43" s="15">
        <v>7.94</v>
      </c>
      <c r="P43" s="15">
        <v>-1.712292335775131</v>
      </c>
      <c r="Q43" s="15">
        <v>-7.2693982603775273</v>
      </c>
      <c r="R43" s="15">
        <v>-1.2115663767295879</v>
      </c>
      <c r="S43" s="15"/>
      <c r="T43" s="15"/>
      <c r="U43" s="15"/>
      <c r="V43" s="27"/>
      <c r="W43" s="15">
        <v>13</v>
      </c>
      <c r="X43" s="15">
        <v>0</v>
      </c>
      <c r="Y43" s="15">
        <v>172</v>
      </c>
      <c r="Z43" s="15">
        <v>81</v>
      </c>
      <c r="AA43" s="15">
        <v>253</v>
      </c>
      <c r="AB43" s="15">
        <v>19.46153846153846</v>
      </c>
      <c r="AC43" s="27"/>
      <c r="AD43" s="15">
        <v>16</v>
      </c>
      <c r="AE43" s="15">
        <v>0</v>
      </c>
      <c r="AF43" s="15">
        <v>287</v>
      </c>
      <c r="AG43" s="15">
        <v>59</v>
      </c>
      <c r="AH43" s="15">
        <v>346</v>
      </c>
      <c r="AI43" s="15">
        <v>21.625</v>
      </c>
      <c r="AJ43" s="27"/>
      <c r="AK43" s="15">
        <v>8</v>
      </c>
      <c r="AL43" s="15">
        <v>0</v>
      </c>
      <c r="AM43" s="15">
        <v>102</v>
      </c>
      <c r="AN43" s="15">
        <v>36</v>
      </c>
      <c r="AO43" s="15">
        <v>138</v>
      </c>
      <c r="AP43" s="15">
        <v>17.25</v>
      </c>
      <c r="AQ43" s="27"/>
      <c r="AR43" s="15">
        <v>16</v>
      </c>
      <c r="AS43" s="15">
        <v>0</v>
      </c>
      <c r="AT43" s="15">
        <v>303</v>
      </c>
      <c r="AU43" s="15">
        <v>125</v>
      </c>
      <c r="AV43" s="15">
        <v>428</v>
      </c>
      <c r="AW43" s="15">
        <v>26.75</v>
      </c>
    </row>
    <row r="44" spans="1:49" x14ac:dyDescent="0.25">
      <c r="A44" s="15" t="s">
        <v>195</v>
      </c>
      <c r="B44" s="15" t="s">
        <v>70</v>
      </c>
      <c r="C44" s="15">
        <v>77.88</v>
      </c>
      <c r="D44" s="15">
        <v>310</v>
      </c>
      <c r="E44" s="15">
        <v>5.0199999999999996</v>
      </c>
      <c r="F44" s="15">
        <v>-0.88241523538844413</v>
      </c>
      <c r="G44" s="15">
        <v>32</v>
      </c>
      <c r="H44" s="15">
        <v>1.7215868026203038</v>
      </c>
      <c r="I44" s="15">
        <v>35.5</v>
      </c>
      <c r="J44" s="15">
        <v>0.6364791495983334</v>
      </c>
      <c r="K44" s="15">
        <v>113</v>
      </c>
      <c r="L44" s="15">
        <v>-0.15825486083137441</v>
      </c>
      <c r="M44" s="15">
        <v>4.5</v>
      </c>
      <c r="N44" s="15">
        <v>-0.53192520933359588</v>
      </c>
      <c r="O44" s="15">
        <v>7.87</v>
      </c>
      <c r="P44" s="15">
        <v>-1.5392367758249128</v>
      </c>
      <c r="Q44" s="15">
        <v>-0.75376612915968988</v>
      </c>
      <c r="R44" s="15">
        <v>-0.12562768819328166</v>
      </c>
      <c r="S44" s="15">
        <v>2</v>
      </c>
      <c r="T44" s="15">
        <v>37</v>
      </c>
      <c r="U44" s="15">
        <v>37</v>
      </c>
      <c r="V44" s="27"/>
      <c r="W44" s="15"/>
      <c r="X44" s="15"/>
      <c r="Y44" s="15"/>
      <c r="Z44" s="15"/>
      <c r="AA44" s="15">
        <v>0</v>
      </c>
      <c r="AB44" s="15" t="s">
        <v>815</v>
      </c>
      <c r="AC44" s="27"/>
      <c r="AD44" s="15"/>
      <c r="AE44" s="15"/>
      <c r="AF44" s="15"/>
      <c r="AG44" s="15"/>
      <c r="AH44" s="15">
        <v>0</v>
      </c>
      <c r="AI44" s="15" t="s">
        <v>815</v>
      </c>
      <c r="AJ44" s="27"/>
      <c r="AK44" s="15"/>
      <c r="AL44" s="15"/>
      <c r="AM44" s="15"/>
      <c r="AN44" s="15"/>
      <c r="AO44" s="15">
        <v>0</v>
      </c>
      <c r="AP44" s="15" t="s">
        <v>815</v>
      </c>
      <c r="AQ44" s="27"/>
      <c r="AR44" s="15"/>
      <c r="AS44" s="15"/>
      <c r="AT44" s="15"/>
      <c r="AU44" s="15"/>
      <c r="AV44" s="15">
        <v>0</v>
      </c>
      <c r="AW44" s="15" t="s">
        <v>815</v>
      </c>
    </row>
    <row r="45" spans="1:49" x14ac:dyDescent="0.25">
      <c r="A45" s="15" t="s">
        <v>399</v>
      </c>
      <c r="B45" s="15" t="s">
        <v>70</v>
      </c>
      <c r="C45" s="15">
        <v>73.25</v>
      </c>
      <c r="D45" s="15">
        <v>327</v>
      </c>
      <c r="E45" s="15">
        <v>5.26</v>
      </c>
      <c r="F45" s="15">
        <v>-1.7188322297832346</v>
      </c>
      <c r="G45" s="15">
        <v>32</v>
      </c>
      <c r="H45" s="15">
        <v>1.7215868026203038</v>
      </c>
      <c r="I45" s="15"/>
      <c r="J45" s="15"/>
      <c r="K45" s="15"/>
      <c r="L45" s="15"/>
      <c r="M45" s="15"/>
      <c r="N45" s="15"/>
      <c r="O45" s="15"/>
      <c r="P45" s="15"/>
      <c r="Q45" s="15">
        <v>2.7545728370692579E-3</v>
      </c>
      <c r="R45" s="15">
        <v>1.377286418534629E-3</v>
      </c>
      <c r="S45" s="15"/>
      <c r="T45" s="15"/>
      <c r="U45" s="15"/>
      <c r="V45" s="27"/>
      <c r="W45" s="15"/>
      <c r="X45" s="15"/>
      <c r="Y45" s="15"/>
      <c r="Z45" s="15"/>
      <c r="AA45" s="15">
        <v>0</v>
      </c>
      <c r="AB45" s="15" t="s">
        <v>815</v>
      </c>
      <c r="AC45" s="27"/>
      <c r="AD45" s="15">
        <v>1</v>
      </c>
      <c r="AE45" s="15">
        <v>0</v>
      </c>
      <c r="AF45" s="15">
        <v>21</v>
      </c>
      <c r="AG45" s="15">
        <v>0</v>
      </c>
      <c r="AH45" s="15">
        <v>21</v>
      </c>
      <c r="AI45" s="15">
        <v>21</v>
      </c>
      <c r="AJ45" s="27"/>
      <c r="AK45" s="15">
        <v>8</v>
      </c>
      <c r="AL45" s="15">
        <v>0</v>
      </c>
      <c r="AM45" s="15">
        <v>68</v>
      </c>
      <c r="AN45" s="15">
        <v>5</v>
      </c>
      <c r="AO45" s="15">
        <v>73</v>
      </c>
      <c r="AP45" s="15">
        <v>9.125</v>
      </c>
      <c r="AQ45" s="27"/>
      <c r="AR45" s="15">
        <v>15</v>
      </c>
      <c r="AS45" s="15">
        <v>7</v>
      </c>
      <c r="AT45" s="15">
        <v>235</v>
      </c>
      <c r="AU45" s="15">
        <v>52</v>
      </c>
      <c r="AV45" s="15">
        <v>294</v>
      </c>
      <c r="AW45" s="15">
        <v>19.600000000000001</v>
      </c>
    </row>
    <row r="46" spans="1:49" x14ac:dyDescent="0.25">
      <c r="A46" s="15" t="s">
        <v>92</v>
      </c>
      <c r="B46" s="15" t="s">
        <v>70</v>
      </c>
      <c r="C46" s="15">
        <v>73.25</v>
      </c>
      <c r="D46" s="15">
        <v>337</v>
      </c>
      <c r="E46" s="15">
        <v>5.47</v>
      </c>
      <c r="F46" s="15">
        <v>-2.4506970998786755</v>
      </c>
      <c r="G46" s="15">
        <v>32</v>
      </c>
      <c r="H46" s="15">
        <v>1.7215868026203038</v>
      </c>
      <c r="I46" s="15">
        <v>26</v>
      </c>
      <c r="J46" s="15">
        <v>-1.4974127251782108</v>
      </c>
      <c r="K46" s="15">
        <v>87</v>
      </c>
      <c r="L46" s="15">
        <v>-3.0607345516468007</v>
      </c>
      <c r="M46" s="15">
        <v>4.5999999999999996</v>
      </c>
      <c r="N46" s="15">
        <v>-0.93692604852710082</v>
      </c>
      <c r="O46" s="15">
        <v>7.89</v>
      </c>
      <c r="P46" s="15">
        <v>-1.5886812215249739</v>
      </c>
      <c r="Q46" s="15">
        <v>-7.8128648441354587</v>
      </c>
      <c r="R46" s="15">
        <v>-1.3021441406892431</v>
      </c>
      <c r="S46" s="15">
        <v>5</v>
      </c>
      <c r="T46" s="15">
        <v>165</v>
      </c>
      <c r="U46" s="15">
        <v>151</v>
      </c>
      <c r="V46" s="27"/>
      <c r="W46" s="15">
        <v>6</v>
      </c>
      <c r="X46" s="15">
        <v>0</v>
      </c>
      <c r="Y46" s="15">
        <v>72</v>
      </c>
      <c r="Z46" s="15">
        <v>4</v>
      </c>
      <c r="AA46" s="15">
        <v>76</v>
      </c>
      <c r="AB46" s="15">
        <v>12.666666666666666</v>
      </c>
      <c r="AC46" s="27"/>
      <c r="AD46" s="15">
        <v>14</v>
      </c>
      <c r="AE46" s="15">
        <v>0</v>
      </c>
      <c r="AF46" s="15">
        <v>218</v>
      </c>
      <c r="AG46" s="15">
        <v>65</v>
      </c>
      <c r="AH46" s="15">
        <v>283</v>
      </c>
      <c r="AI46" s="15">
        <v>20.214285714285715</v>
      </c>
      <c r="AJ46" s="27"/>
      <c r="AK46" s="15">
        <v>4</v>
      </c>
      <c r="AL46" s="15">
        <v>0</v>
      </c>
      <c r="AM46" s="15">
        <v>48</v>
      </c>
      <c r="AN46" s="15">
        <v>14</v>
      </c>
      <c r="AO46" s="15">
        <v>62</v>
      </c>
      <c r="AP46" s="15">
        <v>15.5</v>
      </c>
      <c r="AQ46" s="27"/>
      <c r="AR46" s="15"/>
      <c r="AS46" s="15"/>
      <c r="AT46" s="15"/>
      <c r="AU46" s="15"/>
      <c r="AV46" s="15">
        <v>0</v>
      </c>
      <c r="AW46" s="15" t="s">
        <v>815</v>
      </c>
    </row>
    <row r="47" spans="1:49" x14ac:dyDescent="0.25">
      <c r="A47" s="15" t="s">
        <v>386</v>
      </c>
      <c r="B47" s="15" t="s">
        <v>70</v>
      </c>
      <c r="C47" s="15">
        <v>76.88</v>
      </c>
      <c r="D47" s="15">
        <v>309</v>
      </c>
      <c r="E47" s="15">
        <v>5.25</v>
      </c>
      <c r="F47" s="15">
        <v>-1.6839815216834524</v>
      </c>
      <c r="G47" s="15">
        <v>25</v>
      </c>
      <c r="H47" s="15">
        <v>0.69355011512245512</v>
      </c>
      <c r="I47" s="15">
        <v>30.5</v>
      </c>
      <c r="J47" s="15">
        <v>-0.48662183712616358</v>
      </c>
      <c r="K47" s="15">
        <v>102</v>
      </c>
      <c r="L47" s="15">
        <v>-1.386227037714824</v>
      </c>
      <c r="M47" s="15"/>
      <c r="N47" s="15"/>
      <c r="O47" s="15"/>
      <c r="P47" s="15"/>
      <c r="Q47" s="15">
        <v>-2.8632802814019849</v>
      </c>
      <c r="R47" s="15">
        <v>-0.71582007035049622</v>
      </c>
      <c r="S47" s="15">
        <v>7</v>
      </c>
      <c r="T47" s="15">
        <v>220</v>
      </c>
      <c r="U47" s="15">
        <v>188</v>
      </c>
      <c r="V47" s="27"/>
      <c r="W47" s="15">
        <v>16</v>
      </c>
      <c r="X47" s="15">
        <v>0</v>
      </c>
      <c r="Y47" s="15">
        <v>404</v>
      </c>
      <c r="Z47" s="15">
        <v>14</v>
      </c>
      <c r="AA47" s="15">
        <v>418</v>
      </c>
      <c r="AB47" s="15">
        <v>26.125</v>
      </c>
      <c r="AC47" s="27"/>
      <c r="AD47" s="15">
        <v>5</v>
      </c>
      <c r="AE47" s="15">
        <v>0</v>
      </c>
      <c r="AF47" s="15">
        <v>65</v>
      </c>
      <c r="AG47" s="15">
        <v>2</v>
      </c>
      <c r="AH47" s="15">
        <v>67</v>
      </c>
      <c r="AI47" s="15">
        <v>13.4</v>
      </c>
      <c r="AJ47" s="27"/>
      <c r="AK47" s="15">
        <v>16</v>
      </c>
      <c r="AL47" s="15">
        <v>0</v>
      </c>
      <c r="AM47" s="15">
        <v>551</v>
      </c>
      <c r="AN47" s="15">
        <v>117</v>
      </c>
      <c r="AO47" s="15">
        <v>668</v>
      </c>
      <c r="AP47" s="15">
        <v>41.75</v>
      </c>
      <c r="AQ47" s="27"/>
      <c r="AR47" s="15">
        <v>15</v>
      </c>
      <c r="AS47" s="15">
        <v>0</v>
      </c>
      <c r="AT47" s="15">
        <v>384</v>
      </c>
      <c r="AU47" s="15">
        <v>147</v>
      </c>
      <c r="AV47" s="15">
        <v>531</v>
      </c>
      <c r="AW47" s="15">
        <v>35.4</v>
      </c>
    </row>
    <row r="48" spans="1:49" x14ac:dyDescent="0.25">
      <c r="A48" s="15" t="s">
        <v>404</v>
      </c>
      <c r="B48" s="15" t="s">
        <v>70</v>
      </c>
      <c r="C48" s="15">
        <v>77.5</v>
      </c>
      <c r="D48" s="15">
        <v>304</v>
      </c>
      <c r="E48" s="15">
        <v>4.92</v>
      </c>
      <c r="F48" s="15">
        <v>-0.53390815439061634</v>
      </c>
      <c r="G48" s="15">
        <v>31</v>
      </c>
      <c r="H48" s="15">
        <v>1.5747244186920397</v>
      </c>
      <c r="I48" s="15"/>
      <c r="J48" s="15"/>
      <c r="K48" s="15"/>
      <c r="L48" s="15"/>
      <c r="M48" s="15"/>
      <c r="N48" s="15"/>
      <c r="O48" s="15"/>
      <c r="P48" s="15"/>
      <c r="Q48" s="15">
        <v>1.0408162643014234</v>
      </c>
      <c r="R48" s="15">
        <v>0.52040813215071169</v>
      </c>
      <c r="S48" s="15">
        <v>2</v>
      </c>
      <c r="T48" s="15">
        <v>46</v>
      </c>
      <c r="U48" s="15">
        <v>45</v>
      </c>
      <c r="V48" s="27"/>
      <c r="W48" s="15">
        <v>16</v>
      </c>
      <c r="X48" s="15">
        <v>0</v>
      </c>
      <c r="Y48" s="15">
        <v>397</v>
      </c>
      <c r="Z48" s="15">
        <v>133</v>
      </c>
      <c r="AA48" s="15">
        <v>530</v>
      </c>
      <c r="AB48" s="15">
        <v>33.125</v>
      </c>
      <c r="AC48" s="27"/>
      <c r="AD48" s="15">
        <v>14</v>
      </c>
      <c r="AE48" s="15">
        <v>0</v>
      </c>
      <c r="AF48" s="15">
        <v>873</v>
      </c>
      <c r="AG48" s="15">
        <v>118</v>
      </c>
      <c r="AH48" s="15">
        <v>991</v>
      </c>
      <c r="AI48" s="15">
        <v>70.785714285714292</v>
      </c>
      <c r="AJ48" s="27"/>
      <c r="AK48" s="15">
        <v>14</v>
      </c>
      <c r="AL48" s="15">
        <v>0</v>
      </c>
      <c r="AM48" s="15">
        <v>764</v>
      </c>
      <c r="AN48" s="15">
        <v>97</v>
      </c>
      <c r="AO48" s="15">
        <v>861</v>
      </c>
      <c r="AP48" s="15">
        <v>61.5</v>
      </c>
      <c r="AQ48" s="27"/>
      <c r="AR48" s="15">
        <v>12</v>
      </c>
      <c r="AS48" s="15">
        <v>0</v>
      </c>
      <c r="AT48" s="15">
        <v>570</v>
      </c>
      <c r="AU48" s="15">
        <v>88</v>
      </c>
      <c r="AV48" s="15">
        <v>658</v>
      </c>
      <c r="AW48" s="15">
        <v>54.833333333333336</v>
      </c>
    </row>
    <row r="49" spans="1:49" x14ac:dyDescent="0.25">
      <c r="A49" s="15" t="s">
        <v>328</v>
      </c>
      <c r="B49" s="15" t="s">
        <v>70</v>
      </c>
      <c r="C49" s="15">
        <v>73.5</v>
      </c>
      <c r="D49" s="15">
        <v>298</v>
      </c>
      <c r="E49" s="15">
        <v>5.0999999999999996</v>
      </c>
      <c r="F49" s="15">
        <v>-1.1612209001867075</v>
      </c>
      <c r="G49" s="15">
        <v>31</v>
      </c>
      <c r="H49" s="15">
        <v>1.5747244186920397</v>
      </c>
      <c r="I49" s="15">
        <v>30.5</v>
      </c>
      <c r="J49" s="15">
        <v>-0.48662183712616358</v>
      </c>
      <c r="K49" s="15">
        <v>111</v>
      </c>
      <c r="L49" s="15">
        <v>-0.38152252935563802</v>
      </c>
      <c r="M49" s="15">
        <v>4.53</v>
      </c>
      <c r="N49" s="15">
        <v>-0.65342546109164878</v>
      </c>
      <c r="O49" s="15">
        <v>7.67</v>
      </c>
      <c r="P49" s="15">
        <v>-1.0447923188242911</v>
      </c>
      <c r="Q49" s="15">
        <v>-2.1528586278924093</v>
      </c>
      <c r="R49" s="15">
        <v>-0.35880977131540154</v>
      </c>
      <c r="S49" s="15"/>
      <c r="T49" s="15"/>
      <c r="U49" s="15"/>
      <c r="V49" s="27"/>
      <c r="W49" s="15">
        <v>16</v>
      </c>
      <c r="X49" s="15">
        <v>0</v>
      </c>
      <c r="Y49" s="15">
        <v>278</v>
      </c>
      <c r="Z49" s="15">
        <v>82</v>
      </c>
      <c r="AA49" s="15">
        <v>360</v>
      </c>
      <c r="AB49" s="15">
        <v>22.5</v>
      </c>
      <c r="AC49" s="27"/>
      <c r="AD49" s="15"/>
      <c r="AE49" s="15"/>
      <c r="AF49" s="15"/>
      <c r="AG49" s="15"/>
      <c r="AH49" s="15">
        <v>0</v>
      </c>
      <c r="AI49" s="15" t="s">
        <v>815</v>
      </c>
      <c r="AJ49" s="27"/>
      <c r="AK49" s="15">
        <v>13</v>
      </c>
      <c r="AL49" s="15">
        <v>0</v>
      </c>
      <c r="AM49" s="15">
        <v>378</v>
      </c>
      <c r="AN49" s="15">
        <v>116</v>
      </c>
      <c r="AO49" s="15">
        <v>494</v>
      </c>
      <c r="AP49" s="15">
        <v>38</v>
      </c>
      <c r="AQ49" s="27"/>
      <c r="AR49" s="15">
        <v>15</v>
      </c>
      <c r="AS49" s="15">
        <v>0</v>
      </c>
      <c r="AT49" s="15">
        <v>270</v>
      </c>
      <c r="AU49" s="15">
        <v>140</v>
      </c>
      <c r="AV49" s="15">
        <v>410</v>
      </c>
      <c r="AW49" s="15">
        <v>27.333333333333332</v>
      </c>
    </row>
    <row r="50" spans="1:49" x14ac:dyDescent="0.25">
      <c r="A50" s="15" t="s">
        <v>239</v>
      </c>
      <c r="B50" s="15" t="s">
        <v>70</v>
      </c>
      <c r="C50" s="15">
        <v>73.63</v>
      </c>
      <c r="D50" s="15">
        <v>299</v>
      </c>
      <c r="E50" s="15">
        <v>5.0599999999999996</v>
      </c>
      <c r="F50" s="15">
        <v>-1.0218180677875759</v>
      </c>
      <c r="G50" s="15">
        <v>27</v>
      </c>
      <c r="H50" s="15">
        <v>0.98727488297898336</v>
      </c>
      <c r="I50" s="15">
        <v>29.5</v>
      </c>
      <c r="J50" s="15">
        <v>-0.71124203447106293</v>
      </c>
      <c r="K50" s="15">
        <v>101</v>
      </c>
      <c r="L50" s="15">
        <v>-1.4978608719769559</v>
      </c>
      <c r="M50" s="15">
        <v>4.83</v>
      </c>
      <c r="N50" s="15">
        <v>-1.8684279786721671</v>
      </c>
      <c r="O50" s="15"/>
      <c r="P50" s="15"/>
      <c r="Q50" s="15">
        <v>-4.1120740699287781</v>
      </c>
      <c r="R50" s="15">
        <v>-0.82241481398575567</v>
      </c>
      <c r="S50" s="15">
        <v>2</v>
      </c>
      <c r="T50" s="15">
        <v>48</v>
      </c>
      <c r="U50" s="15">
        <v>47</v>
      </c>
      <c r="V50" s="27"/>
      <c r="W50" s="15">
        <v>12</v>
      </c>
      <c r="X50" s="15">
        <v>0</v>
      </c>
      <c r="Y50" s="15">
        <v>304</v>
      </c>
      <c r="Z50" s="15">
        <v>0</v>
      </c>
      <c r="AA50" s="15">
        <v>304</v>
      </c>
      <c r="AB50" s="15">
        <v>25.333333333333332</v>
      </c>
      <c r="AC50" s="27"/>
      <c r="AD50" s="15">
        <v>15</v>
      </c>
      <c r="AE50" s="15">
        <v>0</v>
      </c>
      <c r="AF50" s="15">
        <v>531</v>
      </c>
      <c r="AG50" s="15">
        <v>2</v>
      </c>
      <c r="AH50" s="15">
        <v>533</v>
      </c>
      <c r="AI50" s="15">
        <v>35.533333333333331</v>
      </c>
      <c r="AJ50" s="27"/>
      <c r="AK50" s="15">
        <v>16</v>
      </c>
      <c r="AL50" s="15">
        <v>0</v>
      </c>
      <c r="AM50" s="15">
        <v>630</v>
      </c>
      <c r="AN50" s="15">
        <v>0</v>
      </c>
      <c r="AO50" s="15">
        <v>630</v>
      </c>
      <c r="AP50" s="15">
        <v>39.375</v>
      </c>
      <c r="AQ50" s="27"/>
      <c r="AR50" s="15">
        <v>15</v>
      </c>
      <c r="AS50" s="15">
        <v>0</v>
      </c>
      <c r="AT50" s="15">
        <v>493</v>
      </c>
      <c r="AU50" s="15">
        <v>55</v>
      </c>
      <c r="AV50" s="15">
        <v>548</v>
      </c>
      <c r="AW50" s="15">
        <v>36.533333333333331</v>
      </c>
    </row>
    <row r="51" spans="1:49" x14ac:dyDescent="0.25">
      <c r="A51" s="15" t="s">
        <v>392</v>
      </c>
      <c r="B51" s="15" t="s">
        <v>70</v>
      </c>
      <c r="C51" s="15">
        <v>72.5</v>
      </c>
      <c r="D51" s="15">
        <v>303</v>
      </c>
      <c r="E51" s="15">
        <v>5.36</v>
      </c>
      <c r="F51" s="15">
        <v>-2.0673393107810654</v>
      </c>
      <c r="G51" s="15">
        <v>24</v>
      </c>
      <c r="H51" s="15">
        <v>0.54668773119419101</v>
      </c>
      <c r="I51" s="15">
        <v>28.5</v>
      </c>
      <c r="J51" s="15">
        <v>-0.9358622318159624</v>
      </c>
      <c r="K51" s="15">
        <v>99</v>
      </c>
      <c r="L51" s="15">
        <v>-1.7211285405012196</v>
      </c>
      <c r="M51" s="15">
        <v>4.82</v>
      </c>
      <c r="N51" s="15">
        <v>-1.8279278947528173</v>
      </c>
      <c r="O51" s="15">
        <v>7.93</v>
      </c>
      <c r="P51" s="15">
        <v>-1.6875701129250982</v>
      </c>
      <c r="Q51" s="15">
        <v>-7.6931403595819727</v>
      </c>
      <c r="R51" s="15">
        <v>-1.2821900599303289</v>
      </c>
      <c r="S51" s="15">
        <v>3</v>
      </c>
      <c r="T51" s="15">
        <v>82</v>
      </c>
      <c r="U51" s="15">
        <v>78</v>
      </c>
      <c r="V51" s="27"/>
      <c r="W51" s="15">
        <v>15</v>
      </c>
      <c r="X51" s="15">
        <v>0</v>
      </c>
      <c r="Y51" s="15">
        <v>458</v>
      </c>
      <c r="Z51" s="15">
        <v>41</v>
      </c>
      <c r="AA51" s="15">
        <v>499</v>
      </c>
      <c r="AB51" s="15">
        <v>33.266666666666666</v>
      </c>
      <c r="AC51" s="27"/>
      <c r="AD51" s="15">
        <v>13</v>
      </c>
      <c r="AE51" s="15">
        <v>0</v>
      </c>
      <c r="AF51" s="15">
        <v>418</v>
      </c>
      <c r="AG51" s="15">
        <v>71</v>
      </c>
      <c r="AH51" s="15">
        <v>489</v>
      </c>
      <c r="AI51" s="15">
        <v>37.615384615384613</v>
      </c>
      <c r="AJ51" s="27"/>
      <c r="AK51" s="15">
        <v>8</v>
      </c>
      <c r="AL51" s="15">
        <v>0</v>
      </c>
      <c r="AM51" s="15">
        <v>173</v>
      </c>
      <c r="AN51" s="15">
        <v>71</v>
      </c>
      <c r="AO51" s="15">
        <v>244</v>
      </c>
      <c r="AP51" s="15">
        <v>30.5</v>
      </c>
      <c r="AQ51" s="27"/>
      <c r="AR51" s="15"/>
      <c r="AS51" s="15"/>
      <c r="AT51" s="15"/>
      <c r="AU51" s="15"/>
      <c r="AV51" s="15">
        <v>0</v>
      </c>
      <c r="AW51" s="15" t="s">
        <v>815</v>
      </c>
    </row>
    <row r="52" spans="1:49" x14ac:dyDescent="0.25">
      <c r="A52" s="15" t="s">
        <v>256</v>
      </c>
      <c r="B52" s="15" t="s">
        <v>70</v>
      </c>
      <c r="C52" s="15">
        <v>73.38</v>
      </c>
      <c r="D52" s="15">
        <v>326</v>
      </c>
      <c r="E52" s="15">
        <v>5.08</v>
      </c>
      <c r="F52" s="15">
        <v>-1.0915194839871432</v>
      </c>
      <c r="G52" s="15">
        <v>28</v>
      </c>
      <c r="H52" s="15">
        <v>1.1341372669072474</v>
      </c>
      <c r="I52" s="15">
        <v>28.5</v>
      </c>
      <c r="J52" s="15">
        <v>-0.9358622318159624</v>
      </c>
      <c r="K52" s="15">
        <v>99</v>
      </c>
      <c r="L52" s="15">
        <v>-1.7211285405012196</v>
      </c>
      <c r="M52" s="15">
        <v>4.71</v>
      </c>
      <c r="N52" s="15">
        <v>-1.3824269716399591</v>
      </c>
      <c r="O52" s="15">
        <v>7.93</v>
      </c>
      <c r="P52" s="15">
        <v>-1.6875701129250982</v>
      </c>
      <c r="Q52" s="15">
        <v>-5.6843700739621355</v>
      </c>
      <c r="R52" s="15">
        <v>-0.94739501232702261</v>
      </c>
      <c r="S52" s="15"/>
      <c r="T52" s="15"/>
      <c r="U52" s="15"/>
      <c r="V52" s="27"/>
      <c r="W52" s="15"/>
      <c r="X52" s="15"/>
      <c r="Y52" s="15"/>
      <c r="Z52" s="15"/>
      <c r="AA52" s="15">
        <v>0</v>
      </c>
      <c r="AB52" s="15" t="s">
        <v>815</v>
      </c>
      <c r="AC52" s="27"/>
      <c r="AD52" s="15"/>
      <c r="AE52" s="15"/>
      <c r="AF52" s="15"/>
      <c r="AG52" s="15"/>
      <c r="AH52" s="15">
        <v>0</v>
      </c>
      <c r="AI52" s="15" t="s">
        <v>815</v>
      </c>
      <c r="AJ52" s="27"/>
      <c r="AK52" s="15"/>
      <c r="AL52" s="15"/>
      <c r="AM52" s="15"/>
      <c r="AN52" s="15"/>
      <c r="AO52" s="15">
        <v>0</v>
      </c>
      <c r="AP52" s="15" t="s">
        <v>815</v>
      </c>
      <c r="AQ52" s="27"/>
      <c r="AR52" s="15"/>
      <c r="AS52" s="15"/>
      <c r="AT52" s="15"/>
      <c r="AU52" s="15"/>
      <c r="AV52" s="15">
        <v>0</v>
      </c>
      <c r="AW52" s="15" t="s">
        <v>815</v>
      </c>
    </row>
    <row r="54" spans="1:49" x14ac:dyDescent="0.25">
      <c r="B54" s="15" t="s">
        <v>820</v>
      </c>
      <c r="C54" s="3">
        <f>AVERAGE(C3:C52)</f>
        <v>75.401800000000037</v>
      </c>
      <c r="D54" s="3">
        <f t="shared" ref="D54:P54" si="0">AVERAGE(D3:D52)</f>
        <v>287.72000000000003</v>
      </c>
      <c r="E54" s="3">
        <f t="shared" si="0"/>
        <v>4.9806249999999999</v>
      </c>
      <c r="F54" s="3">
        <f t="shared" si="0"/>
        <v>-0.74519057224555019</v>
      </c>
      <c r="G54" s="3">
        <f t="shared" si="0"/>
        <v>24.291666666666668</v>
      </c>
      <c r="H54" s="3">
        <f t="shared" si="0"/>
        <v>0.58952259317326805</v>
      </c>
      <c r="I54" s="3">
        <f t="shared" si="0"/>
        <v>30.76829268292683</v>
      </c>
      <c r="J54" s="3">
        <f t="shared" si="0"/>
        <v>-0.42635788174094674</v>
      </c>
      <c r="K54" s="3">
        <f t="shared" si="0"/>
        <v>109.6829268292683</v>
      </c>
      <c r="L54" s="3">
        <f t="shared" si="0"/>
        <v>-0.52855245740820189</v>
      </c>
      <c r="M54" s="3">
        <f t="shared" si="0"/>
        <v>4.5491428571428569</v>
      </c>
      <c r="N54" s="3">
        <f t="shared" si="0"/>
        <v>-0.73095419316583343</v>
      </c>
      <c r="O54" s="3">
        <f t="shared" si="0"/>
        <v>7.5062857142857133</v>
      </c>
      <c r="P54" s="3">
        <f t="shared" si="0"/>
        <v>-0.64005421330806866</v>
      </c>
    </row>
    <row r="55" spans="1:49" x14ac:dyDescent="0.25">
      <c r="B55" s="15" t="s">
        <v>819</v>
      </c>
      <c r="C55" s="3">
        <f>_xlfn.STDEV.P(C3:C52)</f>
        <v>1.7082712782225187</v>
      </c>
      <c r="D55" s="3">
        <f t="shared" ref="D55:P55" si="1">_xlfn.STDEV.P(D3:D52)</f>
        <v>27.87977044381822</v>
      </c>
      <c r="E55" s="3">
        <f t="shared" si="1"/>
        <v>0.22475362668560728</v>
      </c>
      <c r="F55" s="3">
        <f t="shared" si="1"/>
        <v>0.78328230379876762</v>
      </c>
      <c r="G55" s="3">
        <f t="shared" si="1"/>
        <v>5.0865768340691453</v>
      </c>
      <c r="H55" s="3">
        <f t="shared" si="1"/>
        <v>0.74702679988567677</v>
      </c>
      <c r="I55" s="3">
        <f t="shared" si="1"/>
        <v>4.0786439056944719</v>
      </c>
      <c r="J55" s="3">
        <f t="shared" si="1"/>
        <v>0.91614579899666349</v>
      </c>
      <c r="K55" s="3">
        <f t="shared" si="1"/>
        <v>9.1423405883652382</v>
      </c>
      <c r="L55" s="3">
        <f t="shared" si="1"/>
        <v>1.0205945340095253</v>
      </c>
      <c r="M55" s="3">
        <f t="shared" si="1"/>
        <v>0.20526458783825377</v>
      </c>
      <c r="N55" s="3">
        <f t="shared" si="1"/>
        <v>0.83132330331201953</v>
      </c>
      <c r="O55" s="3">
        <f t="shared" si="1"/>
        <v>0.36349954383375344</v>
      </c>
      <c r="P55" s="3">
        <f t="shared" si="1"/>
        <v>0.89865167285426861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39"/>
  <sheetViews>
    <sheetView zoomScale="55" zoomScaleNormal="55" workbookViewId="0">
      <selection activeCell="P51" sqref="P51"/>
    </sheetView>
  </sheetViews>
  <sheetFormatPr defaultRowHeight="15" x14ac:dyDescent="0.25"/>
  <cols>
    <col min="1" max="1" width="19.8554687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218</v>
      </c>
      <c r="B3" s="15" t="s">
        <v>23</v>
      </c>
      <c r="C3" s="15">
        <v>78</v>
      </c>
      <c r="D3" s="15">
        <v>257</v>
      </c>
      <c r="E3" s="15">
        <v>4.6900000000000004</v>
      </c>
      <c r="F3" s="15">
        <v>0.26765813190438886</v>
      </c>
      <c r="G3" s="15"/>
      <c r="H3" s="15"/>
      <c r="I3" s="15">
        <v>38.5</v>
      </c>
      <c r="J3" s="15">
        <v>1.3103397416330316</v>
      </c>
      <c r="K3" s="15">
        <v>116</v>
      </c>
      <c r="L3" s="15">
        <v>0.17664664195502094</v>
      </c>
      <c r="M3" s="15"/>
      <c r="N3" s="15"/>
      <c r="O3" s="15"/>
      <c r="P3" s="15"/>
      <c r="Q3" s="15">
        <v>1.7546445154924415</v>
      </c>
      <c r="R3" s="15">
        <v>0.58488150516414716</v>
      </c>
      <c r="S3" s="15"/>
      <c r="T3" s="15"/>
      <c r="U3" s="15"/>
      <c r="V3" s="27"/>
      <c r="W3" s="15"/>
      <c r="X3" s="15"/>
      <c r="Y3" s="15"/>
      <c r="Z3" s="15"/>
      <c r="AA3" s="15">
        <v>0</v>
      </c>
      <c r="AB3" s="15" t="s">
        <v>815</v>
      </c>
      <c r="AC3" s="27"/>
      <c r="AD3" s="15"/>
      <c r="AE3" s="15"/>
      <c r="AF3" s="15"/>
      <c r="AG3" s="15"/>
      <c r="AH3" s="15">
        <v>0</v>
      </c>
      <c r="AI3" s="15" t="s">
        <v>815</v>
      </c>
      <c r="AJ3" s="27"/>
      <c r="AK3" s="15"/>
      <c r="AL3" s="15"/>
      <c r="AM3" s="15"/>
      <c r="AN3" s="15"/>
      <c r="AO3" s="15">
        <v>0</v>
      </c>
      <c r="AP3" s="15" t="s">
        <v>815</v>
      </c>
      <c r="AQ3" s="27"/>
      <c r="AR3" s="15"/>
      <c r="AS3" s="15"/>
      <c r="AT3" s="15"/>
      <c r="AU3" s="15"/>
      <c r="AV3" s="15">
        <v>0</v>
      </c>
      <c r="AW3" s="15" t="s">
        <v>815</v>
      </c>
    </row>
    <row r="4" spans="1:50" x14ac:dyDescent="0.25">
      <c r="A4" s="15" t="s">
        <v>27</v>
      </c>
      <c r="B4" s="15" t="s">
        <v>23</v>
      </c>
      <c r="C4" s="15">
        <v>76.88</v>
      </c>
      <c r="D4" s="15">
        <v>255</v>
      </c>
      <c r="E4" s="15">
        <v>4.66</v>
      </c>
      <c r="F4" s="15">
        <v>0.37221025620373843</v>
      </c>
      <c r="G4" s="15">
        <v>15</v>
      </c>
      <c r="H4" s="15">
        <v>-0.77507372416018583</v>
      </c>
      <c r="I4" s="15">
        <v>34.5</v>
      </c>
      <c r="J4" s="15">
        <v>0.411858952253434</v>
      </c>
      <c r="K4" s="15">
        <v>117</v>
      </c>
      <c r="L4" s="15">
        <v>0.28828047621715275</v>
      </c>
      <c r="M4" s="15">
        <v>4.1900000000000004</v>
      </c>
      <c r="N4" s="15">
        <v>0.72357739216627215</v>
      </c>
      <c r="O4" s="15">
        <v>6.82</v>
      </c>
      <c r="P4" s="15">
        <v>1.0565966234283481</v>
      </c>
      <c r="Q4" s="15">
        <v>2.0774499761087597</v>
      </c>
      <c r="R4" s="15">
        <v>0.34624166268479328</v>
      </c>
      <c r="S4" s="15">
        <v>1</v>
      </c>
      <c r="T4" s="15">
        <v>9</v>
      </c>
      <c r="U4" s="15">
        <v>9</v>
      </c>
      <c r="V4" s="27"/>
      <c r="W4" s="15">
        <v>12</v>
      </c>
      <c r="X4" s="15">
        <v>0</v>
      </c>
      <c r="Y4" s="15">
        <v>776</v>
      </c>
      <c r="Z4" s="15">
        <v>70</v>
      </c>
      <c r="AA4" s="15">
        <v>846</v>
      </c>
      <c r="AB4" s="15">
        <v>70.5</v>
      </c>
      <c r="AC4" s="27"/>
      <c r="AD4" s="15">
        <v>14</v>
      </c>
      <c r="AE4" s="15">
        <v>0</v>
      </c>
      <c r="AF4" s="15">
        <v>827</v>
      </c>
      <c r="AG4" s="15">
        <v>51</v>
      </c>
      <c r="AH4" s="15">
        <v>878</v>
      </c>
      <c r="AI4" s="15">
        <v>62.714285714285715</v>
      </c>
      <c r="AJ4" s="27"/>
      <c r="AK4" s="15">
        <v>16</v>
      </c>
      <c r="AL4" s="15">
        <v>0</v>
      </c>
      <c r="AM4" s="15">
        <v>1025</v>
      </c>
      <c r="AN4" s="15">
        <v>70</v>
      </c>
      <c r="AO4" s="15">
        <v>1095</v>
      </c>
      <c r="AP4" s="15">
        <v>68.4375</v>
      </c>
      <c r="AQ4" s="27"/>
      <c r="AR4" s="15">
        <v>16</v>
      </c>
      <c r="AS4" s="15">
        <v>0</v>
      </c>
      <c r="AT4" s="15">
        <v>923</v>
      </c>
      <c r="AU4" s="15">
        <v>61</v>
      </c>
      <c r="AV4" s="15">
        <v>984</v>
      </c>
      <c r="AW4" s="15">
        <v>61.5</v>
      </c>
    </row>
    <row r="5" spans="1:50" x14ac:dyDescent="0.25">
      <c r="A5" s="15" t="s">
        <v>215</v>
      </c>
      <c r="B5" s="15" t="s">
        <v>23</v>
      </c>
      <c r="C5" s="15">
        <v>72.38</v>
      </c>
      <c r="D5" s="15">
        <v>240</v>
      </c>
      <c r="E5" s="15">
        <v>4.74</v>
      </c>
      <c r="F5" s="15">
        <v>9.3404591405474982E-2</v>
      </c>
      <c r="G5" s="15">
        <v>23</v>
      </c>
      <c r="H5" s="15">
        <v>0.39982534726592694</v>
      </c>
      <c r="I5" s="15">
        <v>31.5</v>
      </c>
      <c r="J5" s="15">
        <v>-0.26200163978126417</v>
      </c>
      <c r="K5" s="15">
        <v>115</v>
      </c>
      <c r="L5" s="15">
        <v>6.5012807692889168E-2</v>
      </c>
      <c r="M5" s="15">
        <v>4.45</v>
      </c>
      <c r="N5" s="15">
        <v>-0.32942478973684347</v>
      </c>
      <c r="O5" s="15">
        <v>7.15</v>
      </c>
      <c r="P5" s="15">
        <v>0.24076326937732295</v>
      </c>
      <c r="Q5" s="15">
        <v>0.20757958622350642</v>
      </c>
      <c r="R5" s="15">
        <v>3.4596597703917736E-2</v>
      </c>
      <c r="S5" s="15">
        <v>4</v>
      </c>
      <c r="T5" s="15">
        <v>119</v>
      </c>
      <c r="U5" s="15">
        <v>113</v>
      </c>
      <c r="V5" s="27"/>
      <c r="W5" s="15">
        <v>16</v>
      </c>
      <c r="X5" s="15">
        <v>0</v>
      </c>
      <c r="Y5" s="15">
        <v>529</v>
      </c>
      <c r="Z5" s="15">
        <v>139</v>
      </c>
      <c r="AA5" s="15">
        <v>668</v>
      </c>
      <c r="AB5" s="15">
        <v>41.75</v>
      </c>
      <c r="AC5" s="27"/>
      <c r="AD5" s="15">
        <v>16</v>
      </c>
      <c r="AE5" s="15">
        <v>0</v>
      </c>
      <c r="AF5" s="15">
        <v>538</v>
      </c>
      <c r="AG5" s="15">
        <v>118</v>
      </c>
      <c r="AH5" s="15">
        <v>656</v>
      </c>
      <c r="AI5" s="15">
        <v>41</v>
      </c>
      <c r="AJ5" s="27"/>
      <c r="AK5" s="15">
        <v>16</v>
      </c>
      <c r="AL5" s="15">
        <v>0</v>
      </c>
      <c r="AM5" s="15">
        <v>581</v>
      </c>
      <c r="AN5" s="15">
        <v>111</v>
      </c>
      <c r="AO5" s="15">
        <v>692</v>
      </c>
      <c r="AP5" s="15">
        <v>43.25</v>
      </c>
      <c r="AQ5" s="27"/>
      <c r="AR5" s="15">
        <v>12</v>
      </c>
      <c r="AS5" s="15">
        <v>0</v>
      </c>
      <c r="AT5" s="15">
        <v>545</v>
      </c>
      <c r="AU5" s="15">
        <v>32</v>
      </c>
      <c r="AV5" s="15">
        <v>577</v>
      </c>
      <c r="AW5" s="15">
        <v>48.083333333333336</v>
      </c>
    </row>
    <row r="6" spans="1:50" x14ac:dyDescent="0.25">
      <c r="A6" s="15" t="s">
        <v>275</v>
      </c>
      <c r="B6" s="15" t="s">
        <v>23</v>
      </c>
      <c r="C6" s="15">
        <v>74.13</v>
      </c>
      <c r="D6" s="15">
        <v>225</v>
      </c>
      <c r="E6" s="15">
        <v>4.66</v>
      </c>
      <c r="F6" s="15">
        <v>0.37221025620373843</v>
      </c>
      <c r="G6" s="15"/>
      <c r="H6" s="15"/>
      <c r="I6" s="15"/>
      <c r="J6" s="15"/>
      <c r="K6" s="15">
        <v>122</v>
      </c>
      <c r="L6" s="15">
        <v>0.84644964752781171</v>
      </c>
      <c r="M6" s="15">
        <v>4.3</v>
      </c>
      <c r="N6" s="15">
        <v>0.27807646905341749</v>
      </c>
      <c r="O6" s="15">
        <v>7.15</v>
      </c>
      <c r="P6" s="15">
        <v>0.24076326937732295</v>
      </c>
      <c r="Q6" s="15">
        <v>1.7374996421622906</v>
      </c>
      <c r="R6" s="15">
        <v>0.43437491054057265</v>
      </c>
      <c r="S6" s="15"/>
      <c r="T6" s="15"/>
      <c r="U6" s="15"/>
      <c r="V6" s="27"/>
      <c r="W6" s="15"/>
      <c r="X6" s="15"/>
      <c r="Y6" s="15"/>
      <c r="Z6" s="15"/>
      <c r="AA6" s="15">
        <v>0</v>
      </c>
      <c r="AB6" s="15" t="s">
        <v>815</v>
      </c>
      <c r="AC6" s="27"/>
      <c r="AD6" s="15"/>
      <c r="AE6" s="15"/>
      <c r="AF6" s="15"/>
      <c r="AG6" s="15"/>
      <c r="AH6" s="15">
        <v>0</v>
      </c>
      <c r="AI6" s="15" t="s">
        <v>815</v>
      </c>
      <c r="AJ6" s="27"/>
      <c r="AK6" s="15"/>
      <c r="AL6" s="15"/>
      <c r="AM6" s="15"/>
      <c r="AN6" s="15"/>
      <c r="AO6" s="15">
        <v>0</v>
      </c>
      <c r="AP6" s="15" t="s">
        <v>815</v>
      </c>
      <c r="AQ6" s="27"/>
      <c r="AR6" s="15"/>
      <c r="AS6" s="15"/>
      <c r="AT6" s="15"/>
      <c r="AU6" s="15"/>
      <c r="AV6" s="15">
        <v>0</v>
      </c>
      <c r="AW6" s="15" t="s">
        <v>815</v>
      </c>
    </row>
    <row r="7" spans="1:50" x14ac:dyDescent="0.25">
      <c r="A7" s="15" t="s">
        <v>61</v>
      </c>
      <c r="B7" s="15" t="s">
        <v>23</v>
      </c>
      <c r="C7" s="15">
        <v>72.75</v>
      </c>
      <c r="D7" s="15">
        <v>250</v>
      </c>
      <c r="E7" s="15">
        <v>4.76</v>
      </c>
      <c r="F7" s="15">
        <v>2.3703175205910653E-2</v>
      </c>
      <c r="G7" s="15">
        <v>23</v>
      </c>
      <c r="H7" s="15">
        <v>0.39982534726592694</v>
      </c>
      <c r="I7" s="15">
        <v>37.5</v>
      </c>
      <c r="J7" s="15">
        <v>1.0857195442881322</v>
      </c>
      <c r="K7" s="15">
        <v>122</v>
      </c>
      <c r="L7" s="15">
        <v>0.84644964752781171</v>
      </c>
      <c r="M7" s="15">
        <v>4.3</v>
      </c>
      <c r="N7" s="15">
        <v>0.27807646905341749</v>
      </c>
      <c r="O7" s="15">
        <v>7.25</v>
      </c>
      <c r="P7" s="15">
        <v>-6.4589591229867859E-3</v>
      </c>
      <c r="Q7" s="15">
        <v>2.6273152242182123</v>
      </c>
      <c r="R7" s="15">
        <v>0.43788587070303536</v>
      </c>
      <c r="S7" s="15">
        <v>4</v>
      </c>
      <c r="T7" s="15">
        <v>121</v>
      </c>
      <c r="U7" s="15">
        <v>115</v>
      </c>
      <c r="V7" s="27"/>
      <c r="W7" s="15"/>
      <c r="X7" s="15"/>
      <c r="Y7" s="15"/>
      <c r="Z7" s="15"/>
      <c r="AA7" s="15">
        <v>0</v>
      </c>
      <c r="AB7" s="15" t="s">
        <v>815</v>
      </c>
      <c r="AC7" s="27"/>
      <c r="AD7" s="15"/>
      <c r="AE7" s="15"/>
      <c r="AF7" s="15"/>
      <c r="AG7" s="15"/>
      <c r="AH7" s="15">
        <v>0</v>
      </c>
      <c r="AI7" s="15" t="s">
        <v>815</v>
      </c>
      <c r="AJ7" s="27"/>
      <c r="AK7" s="15">
        <v>6</v>
      </c>
      <c r="AL7" s="15">
        <v>0</v>
      </c>
      <c r="AM7" s="15">
        <v>32</v>
      </c>
      <c r="AN7" s="15">
        <v>124</v>
      </c>
      <c r="AO7" s="15">
        <v>156</v>
      </c>
      <c r="AP7" s="15">
        <v>26</v>
      </c>
      <c r="AQ7" s="27"/>
      <c r="AR7" s="15"/>
      <c r="AS7" s="15"/>
      <c r="AT7" s="15"/>
      <c r="AU7" s="15"/>
      <c r="AV7" s="15">
        <v>0</v>
      </c>
      <c r="AW7" s="15" t="s">
        <v>815</v>
      </c>
    </row>
    <row r="8" spans="1:50" x14ac:dyDescent="0.25">
      <c r="A8" s="15" t="s">
        <v>258</v>
      </c>
      <c r="B8" s="15" t="s">
        <v>23</v>
      </c>
      <c r="C8" s="15">
        <v>73.75</v>
      </c>
      <c r="D8" s="15">
        <v>233</v>
      </c>
      <c r="E8" s="15">
        <v>4.72</v>
      </c>
      <c r="F8" s="15">
        <v>0.1631060076050424</v>
      </c>
      <c r="G8" s="15">
        <v>16</v>
      </c>
      <c r="H8" s="15">
        <v>-0.62821134023192171</v>
      </c>
      <c r="I8" s="15">
        <v>32</v>
      </c>
      <c r="J8" s="15">
        <v>-0.1496915411088145</v>
      </c>
      <c r="K8" s="15">
        <v>122</v>
      </c>
      <c r="L8" s="15">
        <v>0.84644964752781171</v>
      </c>
      <c r="M8" s="15"/>
      <c r="N8" s="15"/>
      <c r="O8" s="15"/>
      <c r="P8" s="15"/>
      <c r="Q8" s="15">
        <v>0.23165277379211791</v>
      </c>
      <c r="R8" s="15">
        <v>5.7913193448029476E-2</v>
      </c>
      <c r="S8" s="15">
        <v>3</v>
      </c>
      <c r="T8" s="15">
        <v>71</v>
      </c>
      <c r="U8" s="15">
        <v>69</v>
      </c>
      <c r="V8" s="27"/>
      <c r="W8" s="15">
        <v>16</v>
      </c>
      <c r="X8" s="15">
        <v>0</v>
      </c>
      <c r="Y8" s="15">
        <v>681</v>
      </c>
      <c r="Z8" s="15">
        <v>257</v>
      </c>
      <c r="AA8" s="15">
        <v>938</v>
      </c>
      <c r="AB8" s="15">
        <v>58.625</v>
      </c>
      <c r="AC8" s="27"/>
      <c r="AD8" s="15">
        <v>16</v>
      </c>
      <c r="AE8" s="15">
        <v>0</v>
      </c>
      <c r="AF8" s="15">
        <v>567</v>
      </c>
      <c r="AG8" s="15">
        <v>215</v>
      </c>
      <c r="AH8" s="15">
        <v>782</v>
      </c>
      <c r="AI8" s="15">
        <v>48.875</v>
      </c>
      <c r="AJ8" s="27"/>
      <c r="AK8" s="15">
        <v>16</v>
      </c>
      <c r="AL8" s="15">
        <v>0</v>
      </c>
      <c r="AM8" s="15">
        <v>1111</v>
      </c>
      <c r="AN8" s="15">
        <v>176</v>
      </c>
      <c r="AO8" s="15">
        <v>1287</v>
      </c>
      <c r="AP8" s="15">
        <v>80.4375</v>
      </c>
      <c r="AQ8" s="27"/>
      <c r="AR8" s="15">
        <v>16</v>
      </c>
      <c r="AS8" s="15">
        <v>0</v>
      </c>
      <c r="AT8" s="15">
        <v>1068</v>
      </c>
      <c r="AU8" s="15">
        <v>85</v>
      </c>
      <c r="AV8" s="15">
        <v>1153</v>
      </c>
      <c r="AW8" s="15">
        <v>72.0625</v>
      </c>
    </row>
    <row r="9" spans="1:50" x14ac:dyDescent="0.25">
      <c r="A9" s="15" t="s">
        <v>255</v>
      </c>
      <c r="B9" s="15" t="s">
        <v>23</v>
      </c>
      <c r="C9" s="15">
        <v>75</v>
      </c>
      <c r="D9" s="15">
        <v>249</v>
      </c>
      <c r="E9" s="15">
        <v>4.7</v>
      </c>
      <c r="F9" s="15">
        <v>0.23280742380460673</v>
      </c>
      <c r="G9" s="15">
        <v>23</v>
      </c>
      <c r="H9" s="15">
        <v>0.39982534726592694</v>
      </c>
      <c r="I9" s="15">
        <v>30</v>
      </c>
      <c r="J9" s="15">
        <v>-0.59893193579861326</v>
      </c>
      <c r="K9" s="15">
        <v>112</v>
      </c>
      <c r="L9" s="15">
        <v>-0.26988869509350621</v>
      </c>
      <c r="M9" s="15">
        <v>4.32</v>
      </c>
      <c r="N9" s="15">
        <v>0.19707630121471434</v>
      </c>
      <c r="O9" s="15">
        <v>7.25</v>
      </c>
      <c r="P9" s="15">
        <v>-6.4589591229867859E-3</v>
      </c>
      <c r="Q9" s="15">
        <v>-4.5570517729858193E-2</v>
      </c>
      <c r="R9" s="15">
        <v>-7.5950862883096991E-3</v>
      </c>
      <c r="S9" s="15">
        <v>5</v>
      </c>
      <c r="T9" s="15">
        <v>174</v>
      </c>
      <c r="U9" s="15">
        <v>157</v>
      </c>
      <c r="V9" s="27"/>
      <c r="W9" s="15">
        <v>12</v>
      </c>
      <c r="X9" s="15">
        <v>0</v>
      </c>
      <c r="Y9" s="15">
        <v>330</v>
      </c>
      <c r="Z9" s="15">
        <v>184</v>
      </c>
      <c r="AA9" s="15">
        <v>514</v>
      </c>
      <c r="AB9" s="15">
        <v>42.833333333333336</v>
      </c>
      <c r="AC9" s="27"/>
      <c r="AD9" s="15">
        <v>9</v>
      </c>
      <c r="AE9" s="15">
        <v>0</v>
      </c>
      <c r="AF9" s="15">
        <v>484</v>
      </c>
      <c r="AG9" s="15">
        <v>60</v>
      </c>
      <c r="AH9" s="15">
        <v>544</v>
      </c>
      <c r="AI9" s="15">
        <v>60.444444444444443</v>
      </c>
      <c r="AJ9" s="27"/>
      <c r="AK9" s="15">
        <v>16</v>
      </c>
      <c r="AL9" s="15">
        <v>0</v>
      </c>
      <c r="AM9" s="15">
        <v>531</v>
      </c>
      <c r="AN9" s="15">
        <v>186</v>
      </c>
      <c r="AO9" s="15">
        <v>717</v>
      </c>
      <c r="AP9" s="15">
        <v>44.8125</v>
      </c>
      <c r="AQ9" s="27"/>
      <c r="AR9" s="15">
        <v>15</v>
      </c>
      <c r="AS9" s="15">
        <v>0</v>
      </c>
      <c r="AT9" s="15">
        <v>544</v>
      </c>
      <c r="AU9" s="15">
        <v>143</v>
      </c>
      <c r="AV9" s="15">
        <v>687</v>
      </c>
      <c r="AW9" s="15">
        <v>45.8</v>
      </c>
    </row>
    <row r="10" spans="1:50" x14ac:dyDescent="0.25">
      <c r="A10" s="15" t="s">
        <v>248</v>
      </c>
      <c r="B10" s="15" t="s">
        <v>23</v>
      </c>
      <c r="C10" s="15">
        <v>74.5</v>
      </c>
      <c r="D10" s="15">
        <v>235</v>
      </c>
      <c r="E10" s="15">
        <v>4.5999999999999996</v>
      </c>
      <c r="F10" s="15">
        <v>0.58131450480243763</v>
      </c>
      <c r="G10" s="15">
        <v>21</v>
      </c>
      <c r="H10" s="15">
        <v>0.10610057940939874</v>
      </c>
      <c r="I10" s="15">
        <v>40.5</v>
      </c>
      <c r="J10" s="15">
        <v>1.7595801363228303</v>
      </c>
      <c r="K10" s="15">
        <v>123</v>
      </c>
      <c r="L10" s="15">
        <v>0.95808348178994351</v>
      </c>
      <c r="M10" s="15">
        <v>4.41</v>
      </c>
      <c r="N10" s="15">
        <v>-0.16742445405944079</v>
      </c>
      <c r="O10" s="15">
        <v>7.16</v>
      </c>
      <c r="P10" s="15">
        <v>0.21604104652729242</v>
      </c>
      <c r="Q10" s="15">
        <v>3.4536952947924622</v>
      </c>
      <c r="R10" s="15">
        <v>0.5756158824654104</v>
      </c>
      <c r="S10" s="15"/>
      <c r="T10" s="15"/>
      <c r="U10" s="15"/>
      <c r="V10" s="27"/>
      <c r="W10" s="15"/>
      <c r="X10" s="15"/>
      <c r="Y10" s="15"/>
      <c r="Z10" s="15"/>
      <c r="AA10" s="15">
        <v>0</v>
      </c>
      <c r="AB10" s="15" t="s">
        <v>815</v>
      </c>
      <c r="AC10" s="27"/>
      <c r="AD10" s="15">
        <v>12</v>
      </c>
      <c r="AE10" s="15">
        <v>0</v>
      </c>
      <c r="AF10" s="15">
        <v>386</v>
      </c>
      <c r="AG10" s="15">
        <v>68</v>
      </c>
      <c r="AH10" s="15">
        <v>454</v>
      </c>
      <c r="AI10" s="15">
        <v>37.833333333333336</v>
      </c>
      <c r="AJ10" s="27"/>
      <c r="AK10" s="15">
        <v>8</v>
      </c>
      <c r="AL10" s="15">
        <v>0</v>
      </c>
      <c r="AM10" s="15">
        <v>84</v>
      </c>
      <c r="AN10" s="15">
        <v>110</v>
      </c>
      <c r="AO10" s="15">
        <v>194</v>
      </c>
      <c r="AP10" s="15">
        <v>24.25</v>
      </c>
      <c r="AQ10" s="27"/>
      <c r="AR10" s="15">
        <v>4</v>
      </c>
      <c r="AS10" s="15">
        <v>0</v>
      </c>
      <c r="AT10" s="15">
        <v>34</v>
      </c>
      <c r="AU10" s="15">
        <v>7</v>
      </c>
      <c r="AV10" s="15">
        <v>41</v>
      </c>
      <c r="AW10" s="15">
        <v>10.25</v>
      </c>
    </row>
    <row r="11" spans="1:50" x14ac:dyDescent="0.25">
      <c r="A11" s="15" t="s">
        <v>21</v>
      </c>
      <c r="B11" s="15" t="s">
        <v>23</v>
      </c>
      <c r="C11" s="15">
        <v>75.25</v>
      </c>
      <c r="D11" s="15">
        <v>252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>
        <v>2</v>
      </c>
      <c r="T11" s="15">
        <v>50</v>
      </c>
      <c r="U11" s="15">
        <v>49</v>
      </c>
      <c r="V11" s="27"/>
      <c r="W11" s="15">
        <v>11</v>
      </c>
      <c r="X11" s="15">
        <v>0</v>
      </c>
      <c r="Y11" s="15">
        <v>177</v>
      </c>
      <c r="Z11" s="15">
        <v>77</v>
      </c>
      <c r="AA11" s="15">
        <v>254</v>
      </c>
      <c r="AB11" s="15">
        <v>23.09090909090909</v>
      </c>
      <c r="AC11" s="27"/>
      <c r="AD11" s="15">
        <v>15</v>
      </c>
      <c r="AE11" s="15">
        <v>0</v>
      </c>
      <c r="AF11" s="15">
        <v>668</v>
      </c>
      <c r="AG11" s="15">
        <v>115</v>
      </c>
      <c r="AH11" s="15">
        <v>783</v>
      </c>
      <c r="AI11" s="15">
        <v>52.2</v>
      </c>
      <c r="AJ11" s="27"/>
      <c r="AK11" s="15">
        <v>8</v>
      </c>
      <c r="AL11" s="15">
        <v>0</v>
      </c>
      <c r="AM11" s="15">
        <v>176</v>
      </c>
      <c r="AN11" s="15">
        <v>66</v>
      </c>
      <c r="AO11" s="15">
        <v>242</v>
      </c>
      <c r="AP11" s="15">
        <v>30.25</v>
      </c>
      <c r="AQ11" s="27"/>
      <c r="AR11" s="15">
        <v>4</v>
      </c>
      <c r="AS11" s="15">
        <v>0</v>
      </c>
      <c r="AT11" s="15">
        <v>59</v>
      </c>
      <c r="AU11" s="15">
        <v>43</v>
      </c>
      <c r="AV11" s="15">
        <v>102</v>
      </c>
      <c r="AW11" s="15">
        <v>25.5</v>
      </c>
    </row>
    <row r="12" spans="1:50" x14ac:dyDescent="0.25">
      <c r="A12" s="15" t="s">
        <v>76</v>
      </c>
      <c r="B12" s="15" t="s">
        <v>23</v>
      </c>
      <c r="C12" s="15">
        <v>72.38</v>
      </c>
      <c r="D12" s="15">
        <v>238</v>
      </c>
      <c r="E12" s="15">
        <v>5.03</v>
      </c>
      <c r="F12" s="15">
        <v>-0.91726594348822932</v>
      </c>
      <c r="G12" s="15">
        <v>16</v>
      </c>
      <c r="H12" s="15">
        <v>-0.62821134023192171</v>
      </c>
      <c r="I12" s="15">
        <v>31</v>
      </c>
      <c r="J12" s="15">
        <v>-0.3743117384537139</v>
      </c>
      <c r="K12" s="15">
        <v>108</v>
      </c>
      <c r="L12" s="15">
        <v>-0.71642403214203332</v>
      </c>
      <c r="M12" s="15">
        <v>4.5599999999999996</v>
      </c>
      <c r="N12" s="15">
        <v>-0.77492571284969813</v>
      </c>
      <c r="O12" s="15">
        <v>7.77</v>
      </c>
      <c r="P12" s="15">
        <v>-1.292014547324601</v>
      </c>
      <c r="Q12" s="15">
        <v>-4.7031533144901969</v>
      </c>
      <c r="R12" s="15">
        <v>-0.78385888574836615</v>
      </c>
      <c r="S12" s="15"/>
      <c r="T12" s="15"/>
      <c r="U12" s="15"/>
      <c r="V12" s="27"/>
      <c r="W12" s="15"/>
      <c r="X12" s="15"/>
      <c r="Y12" s="15"/>
      <c r="Z12" s="15"/>
      <c r="AA12" s="15">
        <v>0</v>
      </c>
      <c r="AB12" s="15" t="s">
        <v>815</v>
      </c>
      <c r="AC12" s="27"/>
      <c r="AD12" s="15"/>
      <c r="AE12" s="15"/>
      <c r="AF12" s="15"/>
      <c r="AG12" s="15"/>
      <c r="AH12" s="15">
        <v>0</v>
      </c>
      <c r="AI12" s="15" t="s">
        <v>815</v>
      </c>
      <c r="AJ12" s="27"/>
      <c r="AK12" s="15"/>
      <c r="AL12" s="15"/>
      <c r="AM12" s="15"/>
      <c r="AN12" s="15"/>
      <c r="AO12" s="15">
        <v>0</v>
      </c>
      <c r="AP12" s="15" t="s">
        <v>815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322</v>
      </c>
      <c r="B13" s="15" t="s">
        <v>23</v>
      </c>
      <c r="C13" s="15">
        <v>74.63</v>
      </c>
      <c r="D13" s="15">
        <v>247</v>
      </c>
      <c r="E13" s="15">
        <v>4.7300000000000004</v>
      </c>
      <c r="F13" s="15">
        <v>0.12825529950525713</v>
      </c>
      <c r="G13" s="15">
        <v>21</v>
      </c>
      <c r="H13" s="15">
        <v>0.10610057940939874</v>
      </c>
      <c r="I13" s="15">
        <v>34</v>
      </c>
      <c r="J13" s="15">
        <v>0.29954885358098426</v>
      </c>
      <c r="K13" s="15">
        <v>116</v>
      </c>
      <c r="L13" s="15">
        <v>0.17664664195502094</v>
      </c>
      <c r="M13" s="15">
        <v>4.63</v>
      </c>
      <c r="N13" s="15">
        <v>-1.0584263002851537</v>
      </c>
      <c r="O13" s="15">
        <v>7.31</v>
      </c>
      <c r="P13" s="15">
        <v>-0.15479229622317217</v>
      </c>
      <c r="Q13" s="15">
        <v>-0.50266722205766479</v>
      </c>
      <c r="R13" s="15">
        <v>-8.3777870342944136E-2</v>
      </c>
      <c r="S13" s="15">
        <v>5</v>
      </c>
      <c r="T13" s="15">
        <v>166</v>
      </c>
      <c r="U13" s="15">
        <v>152</v>
      </c>
      <c r="V13" s="27"/>
      <c r="W13" s="15">
        <v>16</v>
      </c>
      <c r="X13" s="15">
        <v>0</v>
      </c>
      <c r="Y13" s="15">
        <v>392</v>
      </c>
      <c r="Z13" s="15">
        <v>75</v>
      </c>
      <c r="AA13" s="15">
        <v>467</v>
      </c>
      <c r="AB13" s="15">
        <v>29.1875</v>
      </c>
      <c r="AC13" s="27"/>
      <c r="AD13" s="15">
        <v>14</v>
      </c>
      <c r="AE13" s="15">
        <v>0</v>
      </c>
      <c r="AF13" s="15">
        <v>345</v>
      </c>
      <c r="AG13" s="15">
        <v>196</v>
      </c>
      <c r="AH13" s="15">
        <v>541</v>
      </c>
      <c r="AI13" s="15">
        <v>38.642857142857146</v>
      </c>
      <c r="AJ13" s="27"/>
      <c r="AK13" s="15"/>
      <c r="AL13" s="15"/>
      <c r="AM13" s="15"/>
      <c r="AN13" s="15"/>
      <c r="AO13" s="15">
        <v>0</v>
      </c>
      <c r="AP13" s="15" t="s">
        <v>815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402</v>
      </c>
      <c r="B14" s="15" t="s">
        <v>23</v>
      </c>
      <c r="C14" s="15">
        <v>74.75</v>
      </c>
      <c r="D14" s="15">
        <v>234</v>
      </c>
      <c r="E14" s="15">
        <v>4.67</v>
      </c>
      <c r="F14" s="15">
        <v>0.3373595481039563</v>
      </c>
      <c r="G14" s="15">
        <v>22</v>
      </c>
      <c r="H14" s="15">
        <v>0.25296296333766283</v>
      </c>
      <c r="I14" s="15">
        <v>37.5</v>
      </c>
      <c r="J14" s="15">
        <v>1.0857195442881322</v>
      </c>
      <c r="K14" s="15">
        <v>120</v>
      </c>
      <c r="L14" s="15">
        <v>0.6231819790035481</v>
      </c>
      <c r="M14" s="15">
        <v>3.96</v>
      </c>
      <c r="N14" s="15">
        <v>1.6550793223113385</v>
      </c>
      <c r="O14" s="15">
        <v>6.89</v>
      </c>
      <c r="P14" s="15">
        <v>0.88354106347813222</v>
      </c>
      <c r="Q14" s="15">
        <v>4.83784442052277</v>
      </c>
      <c r="R14" s="15">
        <v>0.8063074034204617</v>
      </c>
      <c r="S14" s="15"/>
      <c r="T14" s="15"/>
      <c r="U14" s="15"/>
      <c r="V14" s="27"/>
      <c r="W14" s="15">
        <v>13</v>
      </c>
      <c r="X14" s="15">
        <v>0</v>
      </c>
      <c r="Y14" s="15">
        <v>12</v>
      </c>
      <c r="Z14" s="15">
        <v>232</v>
      </c>
      <c r="AA14" s="15">
        <v>244</v>
      </c>
      <c r="AB14" s="15">
        <v>18.76923076923077</v>
      </c>
      <c r="AC14" s="27"/>
      <c r="AD14" s="15">
        <v>12</v>
      </c>
      <c r="AE14" s="15">
        <v>0</v>
      </c>
      <c r="AF14" s="15">
        <v>96</v>
      </c>
      <c r="AG14" s="15">
        <v>233</v>
      </c>
      <c r="AH14" s="15">
        <v>329</v>
      </c>
      <c r="AI14" s="15">
        <v>27.416666666666668</v>
      </c>
      <c r="AJ14" s="27"/>
      <c r="AK14" s="15">
        <v>9</v>
      </c>
      <c r="AL14" s="15">
        <v>0</v>
      </c>
      <c r="AM14" s="15">
        <v>21</v>
      </c>
      <c r="AN14" s="15">
        <v>147</v>
      </c>
      <c r="AO14" s="15">
        <v>168</v>
      </c>
      <c r="AP14" s="15">
        <v>18.666666666666668</v>
      </c>
      <c r="AQ14" s="27"/>
      <c r="AR14" s="15">
        <v>3</v>
      </c>
      <c r="AS14" s="15">
        <v>0</v>
      </c>
      <c r="AT14" s="15">
        <v>0</v>
      </c>
      <c r="AU14" s="15">
        <v>51</v>
      </c>
      <c r="AV14" s="15">
        <v>51</v>
      </c>
      <c r="AW14" s="15">
        <v>17</v>
      </c>
    </row>
    <row r="15" spans="1:50" x14ac:dyDescent="0.25">
      <c r="A15" s="15" t="s">
        <v>440</v>
      </c>
      <c r="B15" s="15" t="s">
        <v>23</v>
      </c>
      <c r="C15" s="15">
        <v>76</v>
      </c>
      <c r="D15" s="15">
        <v>235</v>
      </c>
      <c r="E15" s="15">
        <v>4.76</v>
      </c>
      <c r="F15" s="15">
        <v>2.3703175205910653E-2</v>
      </c>
      <c r="G15" s="15"/>
      <c r="H15" s="15"/>
      <c r="I15" s="15">
        <v>33</v>
      </c>
      <c r="J15" s="15">
        <v>7.4928656236084898E-2</v>
      </c>
      <c r="K15" s="15">
        <v>115</v>
      </c>
      <c r="L15" s="15">
        <v>6.5012807692889168E-2</v>
      </c>
      <c r="M15" s="15">
        <v>4.25</v>
      </c>
      <c r="N15" s="15">
        <v>0.4805768886501699</v>
      </c>
      <c r="O15" s="15">
        <v>6.99</v>
      </c>
      <c r="P15" s="15">
        <v>0.63631883497782027</v>
      </c>
      <c r="Q15" s="15">
        <v>1.2805403627628749</v>
      </c>
      <c r="R15" s="15">
        <v>0.25610807255257495</v>
      </c>
      <c r="S15" s="15">
        <v>6</v>
      </c>
      <c r="T15" s="15">
        <v>192</v>
      </c>
      <c r="U15" s="15">
        <v>172</v>
      </c>
      <c r="V15" s="27"/>
      <c r="W15" s="15"/>
      <c r="X15" s="15"/>
      <c r="Y15" s="15"/>
      <c r="Z15" s="15"/>
      <c r="AA15" s="15">
        <v>0</v>
      </c>
      <c r="AB15" s="15" t="s">
        <v>815</v>
      </c>
      <c r="AC15" s="27"/>
      <c r="AD15" s="15"/>
      <c r="AE15" s="15"/>
      <c r="AF15" s="15"/>
      <c r="AG15" s="15"/>
      <c r="AH15" s="15">
        <v>0</v>
      </c>
      <c r="AI15" s="15" t="s">
        <v>815</v>
      </c>
      <c r="AJ15" s="27"/>
      <c r="AK15" s="15"/>
      <c r="AL15" s="15"/>
      <c r="AM15" s="15"/>
      <c r="AN15" s="15"/>
      <c r="AO15" s="15">
        <v>0</v>
      </c>
      <c r="AP15" s="15" t="s">
        <v>815</v>
      </c>
      <c r="AQ15" s="27"/>
      <c r="AR15" s="15"/>
      <c r="AS15" s="15"/>
      <c r="AT15" s="15"/>
      <c r="AU15" s="15"/>
      <c r="AV15" s="15">
        <v>0</v>
      </c>
      <c r="AW15" s="15" t="s">
        <v>815</v>
      </c>
    </row>
    <row r="16" spans="1:50" x14ac:dyDescent="0.25">
      <c r="A16" s="15" t="s">
        <v>141</v>
      </c>
      <c r="B16" s="15" t="s">
        <v>23</v>
      </c>
      <c r="C16" s="15">
        <v>74</v>
      </c>
      <c r="D16" s="15">
        <v>253</v>
      </c>
      <c r="E16" s="15">
        <v>4.79</v>
      </c>
      <c r="F16" s="15">
        <v>-8.0848949093438927E-2</v>
      </c>
      <c r="G16" s="15">
        <v>19</v>
      </c>
      <c r="H16" s="15">
        <v>-0.18762418844712947</v>
      </c>
      <c r="I16" s="15">
        <v>34.5</v>
      </c>
      <c r="J16" s="15">
        <v>0.411858952253434</v>
      </c>
      <c r="K16" s="15">
        <v>114</v>
      </c>
      <c r="L16" s="15">
        <v>-4.6621026569242628E-2</v>
      </c>
      <c r="M16" s="15">
        <v>4.3499999999999996</v>
      </c>
      <c r="N16" s="15">
        <v>7.5576049456665031E-2</v>
      </c>
      <c r="O16" s="15">
        <v>7.2</v>
      </c>
      <c r="P16" s="15">
        <v>0.11715215512716808</v>
      </c>
      <c r="Q16" s="15">
        <v>0.2894929927274561</v>
      </c>
      <c r="R16" s="15">
        <v>4.8248832121242681E-2</v>
      </c>
      <c r="S16" s="15"/>
      <c r="T16" s="15"/>
      <c r="U16" s="15"/>
      <c r="V16" s="27"/>
      <c r="W16" s="15">
        <v>16</v>
      </c>
      <c r="X16" s="15">
        <v>0</v>
      </c>
      <c r="Y16" s="15">
        <v>179</v>
      </c>
      <c r="Z16" s="15">
        <v>372</v>
      </c>
      <c r="AA16" s="15">
        <v>551</v>
      </c>
      <c r="AB16" s="15">
        <v>34.4375</v>
      </c>
      <c r="AC16" s="27"/>
      <c r="AD16" s="15">
        <v>16</v>
      </c>
      <c r="AE16" s="15">
        <v>0</v>
      </c>
      <c r="AF16" s="15">
        <v>361</v>
      </c>
      <c r="AG16" s="15">
        <v>329</v>
      </c>
      <c r="AH16" s="15">
        <v>690</v>
      </c>
      <c r="AI16" s="15">
        <v>43.125</v>
      </c>
      <c r="AJ16" s="27"/>
      <c r="AK16" s="15">
        <v>16</v>
      </c>
      <c r="AL16" s="15">
        <v>0</v>
      </c>
      <c r="AM16" s="15">
        <v>256</v>
      </c>
      <c r="AN16" s="15">
        <v>281</v>
      </c>
      <c r="AO16" s="15">
        <v>537</v>
      </c>
      <c r="AP16" s="15">
        <v>33.5625</v>
      </c>
      <c r="AQ16" s="27"/>
      <c r="AR16" s="15">
        <v>13</v>
      </c>
      <c r="AS16" s="15">
        <v>0</v>
      </c>
      <c r="AT16" s="15">
        <v>102</v>
      </c>
      <c r="AU16" s="15">
        <v>175</v>
      </c>
      <c r="AV16" s="15">
        <v>277</v>
      </c>
      <c r="AW16" s="15">
        <v>21.307692307692307</v>
      </c>
    </row>
    <row r="17" spans="1:49" x14ac:dyDescent="0.25">
      <c r="A17" s="15" t="s">
        <v>334</v>
      </c>
      <c r="B17" s="15" t="s">
        <v>23</v>
      </c>
      <c r="C17" s="15">
        <v>72.5</v>
      </c>
      <c r="D17" s="15">
        <v>232</v>
      </c>
      <c r="E17" s="15">
        <v>4.51</v>
      </c>
      <c r="F17" s="15">
        <v>0.89497087770048322</v>
      </c>
      <c r="G17" s="15">
        <v>28</v>
      </c>
      <c r="H17" s="15">
        <v>1.1341372669072474</v>
      </c>
      <c r="I17" s="15">
        <v>39</v>
      </c>
      <c r="J17" s="15">
        <v>1.4226498403054813</v>
      </c>
      <c r="K17" s="15">
        <v>127</v>
      </c>
      <c r="L17" s="15">
        <v>1.4046188188384707</v>
      </c>
      <c r="M17" s="15">
        <v>4.0199999999999996</v>
      </c>
      <c r="N17" s="15">
        <v>1.4120788187952362</v>
      </c>
      <c r="O17" s="15">
        <v>6.92</v>
      </c>
      <c r="P17" s="15">
        <v>0.80937439492803842</v>
      </c>
      <c r="Q17" s="15">
        <v>7.077830017474958</v>
      </c>
      <c r="R17" s="15">
        <v>1.1796383362458263</v>
      </c>
      <c r="S17" s="15">
        <v>4</v>
      </c>
      <c r="T17" s="15">
        <v>132</v>
      </c>
      <c r="U17" s="15">
        <v>125</v>
      </c>
      <c r="V17" s="27"/>
      <c r="W17" s="15">
        <v>7</v>
      </c>
      <c r="X17" s="15">
        <v>0</v>
      </c>
      <c r="Y17" s="15">
        <v>81</v>
      </c>
      <c r="Z17" s="15">
        <v>117</v>
      </c>
      <c r="AA17" s="15">
        <v>198</v>
      </c>
      <c r="AB17" s="15">
        <v>28.285714285714285</v>
      </c>
      <c r="AC17" s="27"/>
      <c r="AD17" s="15">
        <v>14</v>
      </c>
      <c r="AE17" s="15">
        <v>0</v>
      </c>
      <c r="AF17" s="15">
        <v>103</v>
      </c>
      <c r="AG17" s="15">
        <v>283</v>
      </c>
      <c r="AH17" s="15">
        <v>386</v>
      </c>
      <c r="AI17" s="15">
        <v>27.571428571428573</v>
      </c>
      <c r="AJ17" s="27"/>
      <c r="AK17" s="15">
        <v>13</v>
      </c>
      <c r="AL17" s="15">
        <v>0</v>
      </c>
      <c r="AM17" s="15">
        <v>71</v>
      </c>
      <c r="AN17" s="15">
        <v>228</v>
      </c>
      <c r="AO17" s="15">
        <v>299</v>
      </c>
      <c r="AP17" s="15">
        <v>23</v>
      </c>
      <c r="AQ17" s="27"/>
      <c r="AR17" s="15">
        <v>14</v>
      </c>
      <c r="AS17" s="15">
        <v>0</v>
      </c>
      <c r="AT17" s="15">
        <v>251</v>
      </c>
      <c r="AU17" s="15">
        <v>249</v>
      </c>
      <c r="AV17" s="15">
        <v>500</v>
      </c>
      <c r="AW17" s="15">
        <v>35.714285714285715</v>
      </c>
    </row>
    <row r="18" spans="1:49" x14ac:dyDescent="0.25">
      <c r="A18" s="15" t="s">
        <v>168</v>
      </c>
      <c r="B18" s="15" t="s">
        <v>23</v>
      </c>
      <c r="C18" s="15">
        <v>74.25</v>
      </c>
      <c r="D18" s="15">
        <v>248</v>
      </c>
      <c r="E18" s="15">
        <v>4.7</v>
      </c>
      <c r="F18" s="15">
        <v>0.23280742380460673</v>
      </c>
      <c r="G18" s="15">
        <v>30</v>
      </c>
      <c r="H18" s="15">
        <v>1.4278620347637756</v>
      </c>
      <c r="I18" s="15">
        <v>36</v>
      </c>
      <c r="J18" s="15">
        <v>0.74878924827078308</v>
      </c>
      <c r="K18" s="15">
        <v>120</v>
      </c>
      <c r="L18" s="15">
        <v>0.6231819790035481</v>
      </c>
      <c r="M18" s="15"/>
      <c r="N18" s="15"/>
      <c r="O18" s="15"/>
      <c r="P18" s="15"/>
      <c r="Q18" s="15">
        <v>3.0326406858427135</v>
      </c>
      <c r="R18" s="15">
        <v>0.75816017146067838</v>
      </c>
      <c r="S18" s="15">
        <v>4</v>
      </c>
      <c r="T18" s="15">
        <v>126</v>
      </c>
      <c r="U18" s="15">
        <v>119</v>
      </c>
      <c r="V18" s="27"/>
      <c r="W18" s="15">
        <v>3</v>
      </c>
      <c r="X18" s="15">
        <v>0</v>
      </c>
      <c r="Y18" s="15">
        <v>0</v>
      </c>
      <c r="Z18" s="15">
        <v>54</v>
      </c>
      <c r="AA18" s="15">
        <v>54</v>
      </c>
      <c r="AB18" s="15">
        <v>18</v>
      </c>
      <c r="AC18" s="27"/>
      <c r="AD18" s="15"/>
      <c r="AE18" s="15"/>
      <c r="AF18" s="15"/>
      <c r="AG18" s="15"/>
      <c r="AH18" s="15">
        <v>0</v>
      </c>
      <c r="AI18" s="15" t="s">
        <v>815</v>
      </c>
      <c r="AJ18" s="27"/>
      <c r="AK18" s="15"/>
      <c r="AL18" s="15"/>
      <c r="AM18" s="15"/>
      <c r="AN18" s="15"/>
      <c r="AO18" s="15">
        <v>0</v>
      </c>
      <c r="AP18" s="15" t="s">
        <v>815</v>
      </c>
      <c r="AQ18" s="27"/>
      <c r="AR18" s="15"/>
      <c r="AS18" s="15"/>
      <c r="AT18" s="15"/>
      <c r="AU18" s="15"/>
      <c r="AV18" s="15">
        <v>0</v>
      </c>
      <c r="AW18" s="15" t="s">
        <v>815</v>
      </c>
    </row>
    <row r="19" spans="1:49" x14ac:dyDescent="0.25">
      <c r="A19" s="15" t="s">
        <v>285</v>
      </c>
      <c r="B19" s="15" t="s">
        <v>23</v>
      </c>
      <c r="C19" s="15">
        <v>74.63</v>
      </c>
      <c r="D19" s="15">
        <v>251</v>
      </c>
      <c r="E19" s="15">
        <v>4.6500000000000004</v>
      </c>
      <c r="F19" s="15">
        <v>0.40706096430352062</v>
      </c>
      <c r="G19" s="15">
        <v>23</v>
      </c>
      <c r="H19" s="15">
        <v>0.39982534726592694</v>
      </c>
      <c r="I19" s="15">
        <v>40</v>
      </c>
      <c r="J19" s="15">
        <v>1.6472700376503806</v>
      </c>
      <c r="K19" s="15">
        <v>127</v>
      </c>
      <c r="L19" s="15">
        <v>1.4046188188384707</v>
      </c>
      <c r="M19" s="15">
        <v>4.18</v>
      </c>
      <c r="N19" s="15">
        <v>0.76407747608562548</v>
      </c>
      <c r="O19" s="15">
        <v>7.08</v>
      </c>
      <c r="P19" s="15">
        <v>0.41381882932754105</v>
      </c>
      <c r="Q19" s="15">
        <v>5.0366714734714657</v>
      </c>
      <c r="R19" s="15">
        <v>0.83944524557857758</v>
      </c>
      <c r="S19" s="15">
        <v>1</v>
      </c>
      <c r="T19" s="15">
        <v>5</v>
      </c>
      <c r="U19" s="15">
        <v>5</v>
      </c>
      <c r="V19" s="27"/>
      <c r="W19" s="15">
        <v>16</v>
      </c>
      <c r="X19" s="15">
        <v>0</v>
      </c>
      <c r="Y19" s="15">
        <v>992</v>
      </c>
      <c r="Z19" s="15">
        <v>101</v>
      </c>
      <c r="AA19" s="15">
        <v>1093</v>
      </c>
      <c r="AB19" s="15">
        <v>68.3125</v>
      </c>
      <c r="AC19" s="27"/>
      <c r="AD19" s="15">
        <v>16</v>
      </c>
      <c r="AE19" s="15">
        <v>0</v>
      </c>
      <c r="AF19" s="15">
        <v>1003</v>
      </c>
      <c r="AG19" s="15">
        <v>89</v>
      </c>
      <c r="AH19" s="15">
        <v>1092</v>
      </c>
      <c r="AI19" s="15">
        <v>68.25</v>
      </c>
      <c r="AJ19" s="27"/>
      <c r="AK19" s="15">
        <v>16</v>
      </c>
      <c r="AL19" s="15">
        <v>0</v>
      </c>
      <c r="AM19" s="15">
        <v>948</v>
      </c>
      <c r="AN19" s="15">
        <v>76</v>
      </c>
      <c r="AO19" s="15">
        <v>1024</v>
      </c>
      <c r="AP19" s="15">
        <v>64</v>
      </c>
      <c r="AQ19" s="27"/>
      <c r="AR19" s="15">
        <v>16</v>
      </c>
      <c r="AS19" s="15">
        <v>0</v>
      </c>
      <c r="AT19" s="15">
        <v>930</v>
      </c>
      <c r="AU19" s="15">
        <v>85</v>
      </c>
      <c r="AV19" s="15">
        <v>1015</v>
      </c>
      <c r="AW19" s="15">
        <v>63.4375</v>
      </c>
    </row>
    <row r="20" spans="1:49" x14ac:dyDescent="0.25">
      <c r="A20" s="15" t="s">
        <v>410</v>
      </c>
      <c r="B20" s="15" t="s">
        <v>23</v>
      </c>
      <c r="C20" s="15">
        <v>75.13</v>
      </c>
      <c r="D20" s="15">
        <v>243</v>
      </c>
      <c r="E20" s="15">
        <v>4.71</v>
      </c>
      <c r="F20" s="15">
        <v>0.19795671570482457</v>
      </c>
      <c r="G20" s="15">
        <v>21</v>
      </c>
      <c r="H20" s="15">
        <v>0.10610057940939874</v>
      </c>
      <c r="I20" s="15">
        <v>32.5</v>
      </c>
      <c r="J20" s="15">
        <v>-3.7381442436364792E-2</v>
      </c>
      <c r="K20" s="15">
        <v>111</v>
      </c>
      <c r="L20" s="15">
        <v>-0.38152252935563802</v>
      </c>
      <c r="M20" s="15">
        <v>4.2</v>
      </c>
      <c r="N20" s="15">
        <v>0.68307730824692237</v>
      </c>
      <c r="O20" s="15">
        <v>7.22</v>
      </c>
      <c r="P20" s="15">
        <v>6.7707709427107007E-2</v>
      </c>
      <c r="Q20" s="15">
        <v>0.63593834099624991</v>
      </c>
      <c r="R20" s="15">
        <v>0.10598972349937498</v>
      </c>
      <c r="S20" s="15">
        <v>2</v>
      </c>
      <c r="T20" s="15">
        <v>40</v>
      </c>
      <c r="U20" s="15">
        <v>39</v>
      </c>
      <c r="V20" s="27"/>
      <c r="W20" s="15">
        <v>8</v>
      </c>
      <c r="X20" s="15">
        <v>0</v>
      </c>
      <c r="Y20" s="15">
        <v>51</v>
      </c>
      <c r="Z20" s="15">
        <v>124</v>
      </c>
      <c r="AA20" s="15">
        <v>175</v>
      </c>
      <c r="AB20" s="15">
        <v>21.875</v>
      </c>
      <c r="AC20" s="27"/>
      <c r="AD20" s="15">
        <v>15</v>
      </c>
      <c r="AE20" s="15">
        <v>0</v>
      </c>
      <c r="AF20" s="15">
        <v>80</v>
      </c>
      <c r="AG20" s="15">
        <v>287</v>
      </c>
      <c r="AH20" s="15">
        <v>367</v>
      </c>
      <c r="AI20" s="15">
        <v>24.466666666666665</v>
      </c>
      <c r="AJ20" s="27"/>
      <c r="AK20" s="15">
        <v>14</v>
      </c>
      <c r="AL20" s="15">
        <v>0</v>
      </c>
      <c r="AM20" s="15">
        <v>523</v>
      </c>
      <c r="AN20" s="15">
        <v>143</v>
      </c>
      <c r="AO20" s="15">
        <v>666</v>
      </c>
      <c r="AP20" s="15">
        <v>47.571428571428569</v>
      </c>
      <c r="AQ20" s="27"/>
      <c r="AR20" s="15">
        <v>13</v>
      </c>
      <c r="AS20" s="15">
        <v>0</v>
      </c>
      <c r="AT20" s="15">
        <v>710</v>
      </c>
      <c r="AU20" s="15">
        <v>76</v>
      </c>
      <c r="AV20" s="15">
        <v>786</v>
      </c>
      <c r="AW20" s="15">
        <v>60.46153846153846</v>
      </c>
    </row>
    <row r="21" spans="1:49" x14ac:dyDescent="0.25">
      <c r="A21" s="15" t="s">
        <v>373</v>
      </c>
      <c r="B21" s="15" t="s">
        <v>23</v>
      </c>
      <c r="C21" s="15">
        <v>73.38</v>
      </c>
      <c r="D21" s="15">
        <v>253</v>
      </c>
      <c r="E21" s="15">
        <v>4.71</v>
      </c>
      <c r="F21" s="15">
        <v>0.19795671570482457</v>
      </c>
      <c r="G21" s="15">
        <v>26</v>
      </c>
      <c r="H21" s="15">
        <v>0.84041249905071924</v>
      </c>
      <c r="I21" s="15">
        <v>38.5</v>
      </c>
      <c r="J21" s="15">
        <v>1.3103397416330316</v>
      </c>
      <c r="K21" s="15">
        <v>122</v>
      </c>
      <c r="L21" s="15">
        <v>0.84644964752781171</v>
      </c>
      <c r="M21" s="15">
        <v>4.3099999999999996</v>
      </c>
      <c r="N21" s="15">
        <v>0.2375763851340677</v>
      </c>
      <c r="O21" s="15">
        <v>7.29</v>
      </c>
      <c r="P21" s="15">
        <v>-0.10534785052311112</v>
      </c>
      <c r="Q21" s="15">
        <v>3.3273871385273437</v>
      </c>
      <c r="R21" s="15">
        <v>0.55456452308789062</v>
      </c>
      <c r="S21" s="15">
        <v>4</v>
      </c>
      <c r="T21" s="15">
        <v>139</v>
      </c>
      <c r="U21" s="15">
        <v>131</v>
      </c>
      <c r="V21" s="27"/>
      <c r="W21" s="15">
        <v>16</v>
      </c>
      <c r="X21" s="15">
        <v>0</v>
      </c>
      <c r="Y21" s="15">
        <v>340</v>
      </c>
      <c r="Z21" s="15">
        <v>168</v>
      </c>
      <c r="AA21" s="15">
        <v>508</v>
      </c>
      <c r="AB21" s="15">
        <v>31.75</v>
      </c>
      <c r="AC21" s="27"/>
      <c r="AD21" s="15"/>
      <c r="AE21" s="15"/>
      <c r="AF21" s="15"/>
      <c r="AG21" s="15"/>
      <c r="AH21" s="15">
        <v>0</v>
      </c>
      <c r="AI21" s="15" t="s">
        <v>815</v>
      </c>
      <c r="AJ21" s="27"/>
      <c r="AK21" s="15"/>
      <c r="AL21" s="15"/>
      <c r="AM21" s="15"/>
      <c r="AN21" s="15"/>
      <c r="AO21" s="15">
        <v>0</v>
      </c>
      <c r="AP21" s="15" t="s">
        <v>815</v>
      </c>
      <c r="AQ21" s="27"/>
      <c r="AR21" s="15"/>
      <c r="AS21" s="15"/>
      <c r="AT21" s="15"/>
      <c r="AU21" s="15"/>
      <c r="AV21" s="15">
        <v>0</v>
      </c>
      <c r="AW21" s="15" t="s">
        <v>815</v>
      </c>
    </row>
    <row r="22" spans="1:49" x14ac:dyDescent="0.25">
      <c r="A22" s="15" t="s">
        <v>335</v>
      </c>
      <c r="B22" s="15" t="s">
        <v>23</v>
      </c>
      <c r="C22" s="15">
        <v>75.13</v>
      </c>
      <c r="D22" s="15">
        <v>237</v>
      </c>
      <c r="E22" s="15">
        <v>4.6500000000000004</v>
      </c>
      <c r="F22" s="15">
        <v>0.40706096430352062</v>
      </c>
      <c r="G22" s="15">
        <v>21</v>
      </c>
      <c r="H22" s="15">
        <v>0.10610057940939874</v>
      </c>
      <c r="I22" s="15">
        <v>35.5</v>
      </c>
      <c r="J22" s="15">
        <v>0.6364791495983334</v>
      </c>
      <c r="K22" s="15">
        <v>113</v>
      </c>
      <c r="L22" s="15">
        <v>-0.15825486083137441</v>
      </c>
      <c r="M22" s="15"/>
      <c r="N22" s="15"/>
      <c r="O22" s="15"/>
      <c r="P22" s="15"/>
      <c r="Q22" s="15">
        <v>0.99138583247987822</v>
      </c>
      <c r="R22" s="15">
        <v>0.24784645811996955</v>
      </c>
      <c r="S22" s="15">
        <v>5</v>
      </c>
      <c r="T22" s="15">
        <v>169</v>
      </c>
      <c r="U22" s="15">
        <v>154</v>
      </c>
      <c r="V22" s="27"/>
      <c r="W22" s="15">
        <v>14</v>
      </c>
      <c r="X22" s="15">
        <v>0</v>
      </c>
      <c r="Y22" s="15">
        <v>3</v>
      </c>
      <c r="Z22" s="15">
        <v>313</v>
      </c>
      <c r="AA22" s="15">
        <v>316</v>
      </c>
      <c r="AB22" s="15">
        <v>22.571428571428573</v>
      </c>
      <c r="AC22" s="27"/>
      <c r="AD22" s="15"/>
      <c r="AE22" s="15"/>
      <c r="AF22" s="15"/>
      <c r="AG22" s="15"/>
      <c r="AH22" s="15">
        <v>0</v>
      </c>
      <c r="AI22" s="15" t="s">
        <v>815</v>
      </c>
      <c r="AJ22" s="27"/>
      <c r="AK22" s="15"/>
      <c r="AL22" s="15"/>
      <c r="AM22" s="15"/>
      <c r="AN22" s="15"/>
      <c r="AO22" s="15">
        <v>0</v>
      </c>
      <c r="AP22" s="15" t="s">
        <v>815</v>
      </c>
      <c r="AQ22" s="27"/>
      <c r="AR22" s="15"/>
      <c r="AS22" s="15"/>
      <c r="AT22" s="15"/>
      <c r="AU22" s="15"/>
      <c r="AV22" s="15">
        <v>0</v>
      </c>
      <c r="AW22" s="15" t="s">
        <v>815</v>
      </c>
    </row>
    <row r="23" spans="1:49" x14ac:dyDescent="0.25">
      <c r="A23" s="15" t="s">
        <v>372</v>
      </c>
      <c r="B23" s="15" t="s">
        <v>23</v>
      </c>
      <c r="C23" s="15">
        <v>73.13</v>
      </c>
      <c r="D23" s="15">
        <v>237</v>
      </c>
      <c r="E23" s="15">
        <v>4.58</v>
      </c>
      <c r="F23" s="15">
        <v>0.6510159210020019</v>
      </c>
      <c r="G23" s="15">
        <v>25</v>
      </c>
      <c r="H23" s="15">
        <v>0.69355011512245512</v>
      </c>
      <c r="I23" s="15">
        <v>42</v>
      </c>
      <c r="J23" s="15">
        <v>2.0965104323401795</v>
      </c>
      <c r="K23" s="15">
        <v>128</v>
      </c>
      <c r="L23" s="15">
        <v>1.5162526531006024</v>
      </c>
      <c r="M23" s="15">
        <v>4.21</v>
      </c>
      <c r="N23" s="15">
        <v>0.64257722432757258</v>
      </c>
      <c r="O23" s="15">
        <v>6.91</v>
      </c>
      <c r="P23" s="15">
        <v>0.83409661777806887</v>
      </c>
      <c r="Q23" s="15">
        <v>6.4340029636708813</v>
      </c>
      <c r="R23" s="15">
        <v>1.0723338272784801</v>
      </c>
      <c r="S23" s="15"/>
      <c r="T23" s="15"/>
      <c r="U23" s="15"/>
      <c r="V23" s="27"/>
      <c r="W23" s="15">
        <v>9</v>
      </c>
      <c r="X23" s="15">
        <v>0</v>
      </c>
      <c r="Y23" s="15">
        <v>258</v>
      </c>
      <c r="Z23" s="15">
        <v>58</v>
      </c>
      <c r="AA23" s="15">
        <v>316</v>
      </c>
      <c r="AB23" s="15">
        <v>35.111111111111114</v>
      </c>
      <c r="AC23" s="27"/>
      <c r="AD23" s="15">
        <v>12</v>
      </c>
      <c r="AE23" s="15">
        <v>0</v>
      </c>
      <c r="AF23" s="15">
        <v>667</v>
      </c>
      <c r="AG23" s="15">
        <v>57</v>
      </c>
      <c r="AH23" s="15">
        <v>724</v>
      </c>
      <c r="AI23" s="15">
        <v>60.333333333333336</v>
      </c>
      <c r="AJ23" s="27"/>
      <c r="AK23" s="15">
        <v>13</v>
      </c>
      <c r="AL23" s="15">
        <v>0</v>
      </c>
      <c r="AM23" s="15">
        <v>771</v>
      </c>
      <c r="AN23" s="15">
        <v>87</v>
      </c>
      <c r="AO23" s="15">
        <v>858</v>
      </c>
      <c r="AP23" s="15">
        <v>66</v>
      </c>
      <c r="AQ23" s="27"/>
      <c r="AR23" s="15">
        <v>12</v>
      </c>
      <c r="AS23" s="15">
        <v>0</v>
      </c>
      <c r="AT23" s="15">
        <v>671</v>
      </c>
      <c r="AU23" s="15">
        <v>36</v>
      </c>
      <c r="AV23" s="15">
        <v>707</v>
      </c>
      <c r="AW23" s="15">
        <v>58.916666666666664</v>
      </c>
    </row>
    <row r="24" spans="1:49" x14ac:dyDescent="0.25">
      <c r="A24" s="15" t="s">
        <v>381</v>
      </c>
      <c r="B24" s="15" t="s">
        <v>23</v>
      </c>
      <c r="C24" s="15">
        <v>75</v>
      </c>
      <c r="D24" s="15">
        <v>218</v>
      </c>
      <c r="E24" s="15">
        <v>4.5199999999999996</v>
      </c>
      <c r="F24" s="15">
        <v>0.86012016960070115</v>
      </c>
      <c r="G24" s="15"/>
      <c r="H24" s="15"/>
      <c r="I24" s="15">
        <v>31.5</v>
      </c>
      <c r="J24" s="15">
        <v>-0.26200163978126417</v>
      </c>
      <c r="K24" s="15">
        <v>117</v>
      </c>
      <c r="L24" s="15">
        <v>0.28828047621715275</v>
      </c>
      <c r="M24" s="15"/>
      <c r="N24" s="15"/>
      <c r="O24" s="15"/>
      <c r="P24" s="15"/>
      <c r="Q24" s="15">
        <v>0.88639900603658961</v>
      </c>
      <c r="R24" s="15">
        <v>0.29546633534552985</v>
      </c>
      <c r="S24" s="15">
        <v>5</v>
      </c>
      <c r="T24" s="15">
        <v>144</v>
      </c>
      <c r="U24" s="15">
        <v>136</v>
      </c>
      <c r="V24" s="27"/>
      <c r="W24" s="15">
        <v>16</v>
      </c>
      <c r="X24" s="15">
        <v>0</v>
      </c>
      <c r="Y24" s="15">
        <v>708</v>
      </c>
      <c r="Z24" s="15">
        <v>171</v>
      </c>
      <c r="AA24" s="15">
        <v>879</v>
      </c>
      <c r="AB24" s="15">
        <v>54.9375</v>
      </c>
      <c r="AC24" s="27"/>
      <c r="AD24" s="15">
        <v>14</v>
      </c>
      <c r="AE24" s="15">
        <v>0</v>
      </c>
      <c r="AF24" s="15">
        <v>997</v>
      </c>
      <c r="AG24" s="15">
        <v>61</v>
      </c>
      <c r="AH24" s="15">
        <v>1058</v>
      </c>
      <c r="AI24" s="15">
        <v>75.571428571428569</v>
      </c>
      <c r="AJ24" s="27"/>
      <c r="AK24" s="15">
        <v>16</v>
      </c>
      <c r="AL24" s="15">
        <v>0</v>
      </c>
      <c r="AM24" s="15">
        <v>1048</v>
      </c>
      <c r="AN24" s="15">
        <v>78</v>
      </c>
      <c r="AO24" s="15">
        <v>1126</v>
      </c>
      <c r="AP24" s="15">
        <v>70.375</v>
      </c>
      <c r="AQ24" s="27"/>
      <c r="AR24" s="15">
        <v>14</v>
      </c>
      <c r="AS24" s="15">
        <v>0</v>
      </c>
      <c r="AT24" s="15">
        <v>846</v>
      </c>
      <c r="AU24" s="15">
        <v>66</v>
      </c>
      <c r="AV24" s="15">
        <v>912</v>
      </c>
      <c r="AW24" s="15">
        <v>65.142857142857139</v>
      </c>
    </row>
    <row r="25" spans="1:49" x14ac:dyDescent="0.25">
      <c r="A25" s="15" t="s">
        <v>349</v>
      </c>
      <c r="B25" s="15" t="s">
        <v>23</v>
      </c>
      <c r="C25" s="15">
        <v>76.75</v>
      </c>
      <c r="D25" s="15">
        <v>245</v>
      </c>
      <c r="E25" s="15">
        <v>4.67</v>
      </c>
      <c r="F25" s="15">
        <v>0.3373595481039563</v>
      </c>
      <c r="G25" s="15">
        <v>26</v>
      </c>
      <c r="H25" s="15">
        <v>0.84041249905071924</v>
      </c>
      <c r="I25" s="15"/>
      <c r="J25" s="15"/>
      <c r="K25" s="15"/>
      <c r="L25" s="15"/>
      <c r="M25" s="15"/>
      <c r="N25" s="15"/>
      <c r="O25" s="15"/>
      <c r="P25" s="15"/>
      <c r="Q25" s="15">
        <v>1.1777720471546755</v>
      </c>
      <c r="R25" s="15">
        <v>0.58888602357733777</v>
      </c>
      <c r="S25" s="15">
        <v>7</v>
      </c>
      <c r="T25" s="15">
        <v>233</v>
      </c>
      <c r="U25" s="15">
        <v>191</v>
      </c>
      <c r="V25" s="27"/>
      <c r="W25" s="15">
        <v>14</v>
      </c>
      <c r="X25" s="15">
        <v>0</v>
      </c>
      <c r="Y25" s="15">
        <v>60</v>
      </c>
      <c r="Z25" s="15">
        <v>246</v>
      </c>
      <c r="AA25" s="15">
        <v>306</v>
      </c>
      <c r="AB25" s="15">
        <v>21.857142857142858</v>
      </c>
      <c r="AC25" s="27"/>
      <c r="AD25" s="15">
        <v>15</v>
      </c>
      <c r="AE25" s="15">
        <v>0</v>
      </c>
      <c r="AF25" s="15">
        <v>79</v>
      </c>
      <c r="AG25" s="15">
        <v>301</v>
      </c>
      <c r="AH25" s="15">
        <v>380</v>
      </c>
      <c r="AI25" s="15">
        <v>25.333333333333332</v>
      </c>
      <c r="AJ25" s="27"/>
      <c r="AK25" s="15">
        <v>2</v>
      </c>
      <c r="AL25" s="15">
        <v>0</v>
      </c>
      <c r="AM25" s="15">
        <v>0</v>
      </c>
      <c r="AN25" s="15">
        <v>25</v>
      </c>
      <c r="AO25" s="15">
        <v>25</v>
      </c>
      <c r="AP25" s="15">
        <v>12.5</v>
      </c>
      <c r="AQ25" s="27"/>
      <c r="AR25" s="15">
        <v>6</v>
      </c>
      <c r="AS25" s="15">
        <v>0</v>
      </c>
      <c r="AT25" s="15">
        <v>57</v>
      </c>
      <c r="AU25" s="15">
        <v>94</v>
      </c>
      <c r="AV25" s="15">
        <v>151</v>
      </c>
      <c r="AW25" s="15">
        <v>25.166666666666668</v>
      </c>
    </row>
    <row r="26" spans="1:49" x14ac:dyDescent="0.25">
      <c r="A26" s="15" t="s">
        <v>384</v>
      </c>
      <c r="B26" s="15" t="s">
        <v>23</v>
      </c>
      <c r="C26" s="15">
        <v>76.13</v>
      </c>
      <c r="D26" s="15">
        <v>250</v>
      </c>
      <c r="E26" s="15">
        <v>4.95</v>
      </c>
      <c r="F26" s="15">
        <v>-0.63846027868996591</v>
      </c>
      <c r="G26" s="15">
        <v>24</v>
      </c>
      <c r="H26" s="15">
        <v>0.54668773119419101</v>
      </c>
      <c r="I26" s="15">
        <v>32</v>
      </c>
      <c r="J26" s="15">
        <v>-0.1496915411088145</v>
      </c>
      <c r="K26" s="15">
        <v>115</v>
      </c>
      <c r="L26" s="15">
        <v>6.5012807692889168E-2</v>
      </c>
      <c r="M26" s="15">
        <v>4.1500000000000004</v>
      </c>
      <c r="N26" s="15">
        <v>0.88557772784367483</v>
      </c>
      <c r="O26" s="15">
        <v>6.64</v>
      </c>
      <c r="P26" s="15">
        <v>1.5015966347289087</v>
      </c>
      <c r="Q26" s="15">
        <v>2.2107230816608832</v>
      </c>
      <c r="R26" s="15">
        <v>0.36845384694348055</v>
      </c>
      <c r="S26" s="15">
        <v>7</v>
      </c>
      <c r="T26" s="15">
        <v>255</v>
      </c>
      <c r="U26" s="15">
        <v>204</v>
      </c>
      <c r="V26" s="27"/>
      <c r="W26" s="15"/>
      <c r="X26" s="15"/>
      <c r="Y26" s="15"/>
      <c r="Z26" s="15"/>
      <c r="AA26" s="15">
        <v>0</v>
      </c>
      <c r="AB26" s="15" t="s">
        <v>815</v>
      </c>
      <c r="AC26" s="27"/>
      <c r="AD26" s="15">
        <v>1</v>
      </c>
      <c r="AE26" s="15">
        <v>0</v>
      </c>
      <c r="AF26" s="15">
        <v>0</v>
      </c>
      <c r="AG26" s="15">
        <v>15</v>
      </c>
      <c r="AH26" s="15">
        <v>15</v>
      </c>
      <c r="AI26" s="15">
        <v>15</v>
      </c>
      <c r="AJ26" s="27"/>
      <c r="AK26" s="15"/>
      <c r="AL26" s="15"/>
      <c r="AM26" s="15"/>
      <c r="AN26" s="15"/>
      <c r="AO26" s="15">
        <v>0</v>
      </c>
      <c r="AP26" s="15" t="s">
        <v>815</v>
      </c>
      <c r="AQ26" s="27"/>
      <c r="AR26" s="15"/>
      <c r="AS26" s="15"/>
      <c r="AT26" s="15"/>
      <c r="AU26" s="15"/>
      <c r="AV26" s="15">
        <v>0</v>
      </c>
      <c r="AW26" s="15" t="s">
        <v>815</v>
      </c>
    </row>
    <row r="27" spans="1:49" x14ac:dyDescent="0.25">
      <c r="A27" s="15" t="s">
        <v>433</v>
      </c>
      <c r="B27" s="15" t="s">
        <v>31</v>
      </c>
      <c r="C27" s="15">
        <v>73</v>
      </c>
      <c r="D27" s="15">
        <v>246</v>
      </c>
      <c r="E27" s="15">
        <v>4.66</v>
      </c>
      <c r="F27" s="15">
        <v>0.37221025620373843</v>
      </c>
      <c r="G27" s="15">
        <v>25</v>
      </c>
      <c r="H27" s="15">
        <v>0.69355011512245512</v>
      </c>
      <c r="I27" s="15">
        <v>30.5</v>
      </c>
      <c r="J27" s="15">
        <v>-0.48662183712616358</v>
      </c>
      <c r="K27" s="15">
        <v>120</v>
      </c>
      <c r="L27" s="15">
        <v>0.6231819790035481</v>
      </c>
      <c r="M27" s="15">
        <v>4.07</v>
      </c>
      <c r="N27" s="15">
        <v>1.2095783991984801</v>
      </c>
      <c r="O27" s="15">
        <v>7.11</v>
      </c>
      <c r="P27" s="15">
        <v>0.33965216077744725</v>
      </c>
      <c r="Q27" s="15">
        <v>2.7515510731795056</v>
      </c>
      <c r="R27" s="15">
        <v>0.45859184552991761</v>
      </c>
      <c r="S27" s="15"/>
      <c r="T27" s="15"/>
      <c r="U27" s="15"/>
      <c r="V27" s="27"/>
      <c r="W27" s="15">
        <v>16</v>
      </c>
      <c r="X27" s="15">
        <v>0</v>
      </c>
      <c r="Y27" s="15">
        <v>812</v>
      </c>
      <c r="Z27" s="15">
        <v>258</v>
      </c>
      <c r="AA27" s="15">
        <v>1070</v>
      </c>
      <c r="AB27" s="15">
        <v>66.875</v>
      </c>
      <c r="AC27" s="27"/>
      <c r="AD27" s="15">
        <v>15</v>
      </c>
      <c r="AE27" s="15">
        <v>0</v>
      </c>
      <c r="AF27" s="15">
        <v>922</v>
      </c>
      <c r="AG27" s="15">
        <v>95</v>
      </c>
      <c r="AH27" s="15">
        <v>1017</v>
      </c>
      <c r="AI27" s="15">
        <v>67.8</v>
      </c>
      <c r="AJ27" s="27"/>
      <c r="AK27" s="15">
        <v>16</v>
      </c>
      <c r="AL27" s="15">
        <v>190</v>
      </c>
      <c r="AM27" s="15">
        <v>909</v>
      </c>
      <c r="AN27" s="15">
        <v>74</v>
      </c>
      <c r="AO27" s="15">
        <v>1173</v>
      </c>
      <c r="AP27" s="15">
        <v>73.3125</v>
      </c>
      <c r="AQ27" s="27"/>
      <c r="AR27" s="15">
        <v>16</v>
      </c>
      <c r="AS27" s="15">
        <v>0</v>
      </c>
      <c r="AT27" s="15">
        <v>654</v>
      </c>
      <c r="AU27" s="15">
        <v>33</v>
      </c>
      <c r="AV27" s="15">
        <v>687</v>
      </c>
      <c r="AW27" s="15">
        <v>42.9375</v>
      </c>
    </row>
    <row r="28" spans="1:49" x14ac:dyDescent="0.25">
      <c r="A28" s="15" t="s">
        <v>318</v>
      </c>
      <c r="B28" s="15" t="s">
        <v>31</v>
      </c>
      <c r="C28" s="15">
        <v>74</v>
      </c>
      <c r="D28" s="15">
        <v>234</v>
      </c>
      <c r="E28" s="15">
        <v>4.6500000000000004</v>
      </c>
      <c r="F28" s="15">
        <v>0.40706096430352062</v>
      </c>
      <c r="G28" s="15"/>
      <c r="H28" s="15"/>
      <c r="I28" s="15">
        <v>35</v>
      </c>
      <c r="J28" s="15">
        <v>0.52416905092588373</v>
      </c>
      <c r="K28" s="15">
        <v>116</v>
      </c>
      <c r="L28" s="15">
        <v>0.17664664195502094</v>
      </c>
      <c r="M28" s="15">
        <v>4.4000000000000004</v>
      </c>
      <c r="N28" s="15">
        <v>-0.126924370140091</v>
      </c>
      <c r="O28" s="15">
        <v>7.3</v>
      </c>
      <c r="P28" s="15">
        <v>-0.13007007337314164</v>
      </c>
      <c r="Q28" s="15">
        <v>0.85088221367119266</v>
      </c>
      <c r="R28" s="15">
        <v>0.17017644273423854</v>
      </c>
      <c r="S28" s="15">
        <v>1</v>
      </c>
      <c r="T28" s="15">
        <v>17</v>
      </c>
      <c r="U28" s="15">
        <v>17</v>
      </c>
      <c r="V28" s="27"/>
      <c r="W28" s="15">
        <v>16</v>
      </c>
      <c r="X28" s="15">
        <v>0</v>
      </c>
      <c r="Y28" s="15">
        <v>1066</v>
      </c>
      <c r="Z28" s="15">
        <v>61</v>
      </c>
      <c r="AA28" s="15">
        <v>1127</v>
      </c>
      <c r="AB28" s="15">
        <v>70.4375</v>
      </c>
      <c r="AC28" s="27"/>
      <c r="AD28" s="15">
        <v>16</v>
      </c>
      <c r="AE28" s="15">
        <v>0</v>
      </c>
      <c r="AF28" s="15">
        <v>1046</v>
      </c>
      <c r="AG28" s="15">
        <v>76</v>
      </c>
      <c r="AH28" s="15">
        <v>1122</v>
      </c>
      <c r="AI28" s="15">
        <v>70.125</v>
      </c>
      <c r="AJ28" s="27"/>
      <c r="AK28" s="15">
        <v>14</v>
      </c>
      <c r="AL28" s="15">
        <v>0</v>
      </c>
      <c r="AM28" s="15">
        <v>875</v>
      </c>
      <c r="AN28" s="15">
        <v>21</v>
      </c>
      <c r="AO28" s="15">
        <v>896</v>
      </c>
      <c r="AP28" s="15">
        <v>64</v>
      </c>
      <c r="AQ28" s="27"/>
      <c r="AR28" s="15">
        <v>16</v>
      </c>
      <c r="AS28" s="15">
        <v>0</v>
      </c>
      <c r="AT28" s="15">
        <v>1077</v>
      </c>
      <c r="AU28" s="15">
        <v>35</v>
      </c>
      <c r="AV28" s="15">
        <v>1112</v>
      </c>
      <c r="AW28" s="15">
        <v>69.5</v>
      </c>
    </row>
    <row r="29" spans="1:49" x14ac:dyDescent="0.25">
      <c r="A29" s="15" t="s">
        <v>52</v>
      </c>
      <c r="B29" s="15" t="s">
        <v>31</v>
      </c>
      <c r="C29" s="15">
        <v>71.5</v>
      </c>
      <c r="D29" s="15">
        <v>248</v>
      </c>
      <c r="E29" s="15">
        <v>4.83</v>
      </c>
      <c r="F29" s="15">
        <v>-0.22025178149257066</v>
      </c>
      <c r="G29" s="15">
        <v>27</v>
      </c>
      <c r="H29" s="15">
        <v>0.98727488297898336</v>
      </c>
      <c r="I29" s="15">
        <v>31</v>
      </c>
      <c r="J29" s="15">
        <v>-0.3743117384537139</v>
      </c>
      <c r="K29" s="15">
        <v>113</v>
      </c>
      <c r="L29" s="15">
        <v>-0.15825486083137441</v>
      </c>
      <c r="M29" s="15">
        <v>4.2699999999999996</v>
      </c>
      <c r="N29" s="15">
        <v>0.39957672081147039</v>
      </c>
      <c r="O29" s="15">
        <v>7.18</v>
      </c>
      <c r="P29" s="15">
        <v>0.16659660082723135</v>
      </c>
      <c r="Q29" s="15">
        <v>0.80062982384002612</v>
      </c>
      <c r="R29" s="15">
        <v>0.1334383039733377</v>
      </c>
      <c r="S29" s="15">
        <v>3</v>
      </c>
      <c r="T29" s="15">
        <v>77</v>
      </c>
      <c r="U29" s="15">
        <v>75</v>
      </c>
      <c r="V29" s="27"/>
      <c r="W29" s="15">
        <v>14</v>
      </c>
      <c r="X29" s="15">
        <v>0</v>
      </c>
      <c r="Y29" s="15">
        <v>445</v>
      </c>
      <c r="Z29" s="15">
        <v>114</v>
      </c>
      <c r="AA29" s="15">
        <v>559</v>
      </c>
      <c r="AB29" s="15">
        <v>39.928571428571431</v>
      </c>
      <c r="AC29" s="27"/>
      <c r="AD29" s="15"/>
      <c r="AE29" s="15"/>
      <c r="AF29" s="15"/>
      <c r="AG29" s="15"/>
      <c r="AH29" s="15">
        <v>0</v>
      </c>
      <c r="AI29" s="15" t="s">
        <v>815</v>
      </c>
      <c r="AJ29" s="27"/>
      <c r="AK29" s="15"/>
      <c r="AL29" s="15"/>
      <c r="AM29" s="15"/>
      <c r="AN29" s="15"/>
      <c r="AO29" s="15">
        <v>0</v>
      </c>
      <c r="AP29" s="15" t="s">
        <v>815</v>
      </c>
      <c r="AQ29" s="27"/>
      <c r="AR29" s="15"/>
      <c r="AS29" s="15"/>
      <c r="AT29" s="15"/>
      <c r="AU29" s="15"/>
      <c r="AV29" s="15">
        <v>0</v>
      </c>
      <c r="AW29" s="15" t="s">
        <v>815</v>
      </c>
    </row>
    <row r="30" spans="1:49" x14ac:dyDescent="0.25">
      <c r="A30" s="15" t="s">
        <v>245</v>
      </c>
      <c r="B30" s="15" t="s">
        <v>31</v>
      </c>
      <c r="C30" s="15">
        <v>75.13</v>
      </c>
      <c r="D30" s="15">
        <v>240</v>
      </c>
      <c r="E30" s="15">
        <v>4.74</v>
      </c>
      <c r="F30" s="15">
        <v>9.3404591405474982E-2</v>
      </c>
      <c r="G30" s="15"/>
      <c r="H30" s="15"/>
      <c r="I30" s="15">
        <v>33.5</v>
      </c>
      <c r="J30" s="15">
        <v>0.18723875490853459</v>
      </c>
      <c r="K30" s="15">
        <v>114</v>
      </c>
      <c r="L30" s="15">
        <v>-4.6621026569242628E-2</v>
      </c>
      <c r="M30" s="15"/>
      <c r="N30" s="15"/>
      <c r="O30" s="15"/>
      <c r="P30" s="15"/>
      <c r="Q30" s="15">
        <v>0.23402231974476692</v>
      </c>
      <c r="R30" s="15">
        <v>7.8007439914922302E-2</v>
      </c>
      <c r="S30" s="15"/>
      <c r="T30" s="15"/>
      <c r="U30" s="15"/>
      <c r="V30" s="27"/>
      <c r="W30" s="15">
        <v>16</v>
      </c>
      <c r="X30" s="15">
        <v>0</v>
      </c>
      <c r="Y30" s="15">
        <v>434</v>
      </c>
      <c r="Z30" s="15">
        <v>281</v>
      </c>
      <c r="AA30" s="15">
        <v>715</v>
      </c>
      <c r="AB30" s="15">
        <v>44.6875</v>
      </c>
      <c r="AC30" s="27"/>
      <c r="AD30" s="15">
        <v>15</v>
      </c>
      <c r="AE30" s="15">
        <v>0</v>
      </c>
      <c r="AF30" s="15">
        <v>743</v>
      </c>
      <c r="AG30" s="15">
        <v>128</v>
      </c>
      <c r="AH30" s="15">
        <v>871</v>
      </c>
      <c r="AI30" s="15">
        <v>58.06666666666667</v>
      </c>
      <c r="AJ30" s="27"/>
      <c r="AK30" s="15">
        <v>16</v>
      </c>
      <c r="AL30" s="15">
        <v>0</v>
      </c>
      <c r="AM30" s="15">
        <v>112</v>
      </c>
      <c r="AN30" s="15">
        <v>323</v>
      </c>
      <c r="AO30" s="15">
        <v>435</v>
      </c>
      <c r="AP30" s="15">
        <v>27.1875</v>
      </c>
      <c r="AQ30" s="27"/>
      <c r="AR30" s="15">
        <v>16</v>
      </c>
      <c r="AS30" s="15">
        <v>0</v>
      </c>
      <c r="AT30" s="15">
        <v>623</v>
      </c>
      <c r="AU30" s="15">
        <v>233</v>
      </c>
      <c r="AV30" s="15">
        <v>856</v>
      </c>
      <c r="AW30" s="15">
        <v>53.5</v>
      </c>
    </row>
    <row r="31" spans="1:49" x14ac:dyDescent="0.25">
      <c r="A31" s="15" t="s">
        <v>314</v>
      </c>
      <c r="B31" s="15" t="s">
        <v>31</v>
      </c>
      <c r="C31" s="15">
        <v>72.88</v>
      </c>
      <c r="D31" s="15">
        <v>241</v>
      </c>
      <c r="E31" s="15">
        <v>4.8</v>
      </c>
      <c r="F31" s="15">
        <v>-0.11569965719322109</v>
      </c>
      <c r="G31" s="15">
        <v>18</v>
      </c>
      <c r="H31" s="15">
        <v>-0.33448657237539359</v>
      </c>
      <c r="I31" s="15">
        <v>34.5</v>
      </c>
      <c r="J31" s="15">
        <v>0.411858952253434</v>
      </c>
      <c r="K31" s="15">
        <v>116</v>
      </c>
      <c r="L31" s="15">
        <v>0.17664664195502094</v>
      </c>
      <c r="M31" s="15">
        <v>4.3600000000000003</v>
      </c>
      <c r="N31" s="15">
        <v>3.5075965537311661E-2</v>
      </c>
      <c r="O31" s="15">
        <v>6.94</v>
      </c>
      <c r="P31" s="15">
        <v>0.75992994922797508</v>
      </c>
      <c r="Q31" s="15">
        <v>0.933325279405127</v>
      </c>
      <c r="R31" s="15">
        <v>0.15555421323418783</v>
      </c>
      <c r="S31" s="15"/>
      <c r="T31" s="15"/>
      <c r="U31" s="15"/>
      <c r="V31" s="27"/>
      <c r="W31" s="15"/>
      <c r="X31" s="15"/>
      <c r="Y31" s="15"/>
      <c r="Z31" s="15"/>
      <c r="AA31" s="15">
        <v>0</v>
      </c>
      <c r="AB31" s="15" t="s">
        <v>815</v>
      </c>
      <c r="AC31" s="27"/>
      <c r="AD31" s="15">
        <v>6</v>
      </c>
      <c r="AE31" s="15">
        <v>0</v>
      </c>
      <c r="AF31" s="15">
        <v>1</v>
      </c>
      <c r="AG31" s="15">
        <v>117</v>
      </c>
      <c r="AH31" s="15">
        <v>118</v>
      </c>
      <c r="AI31" s="15">
        <v>19.666666666666668</v>
      </c>
      <c r="AJ31" s="27"/>
      <c r="AK31" s="15"/>
      <c r="AL31" s="15"/>
      <c r="AM31" s="15"/>
      <c r="AN31" s="15"/>
      <c r="AO31" s="15">
        <v>0</v>
      </c>
      <c r="AP31" s="15" t="s">
        <v>815</v>
      </c>
      <c r="AQ31" s="27"/>
      <c r="AR31" s="15"/>
      <c r="AS31" s="15"/>
      <c r="AT31" s="15"/>
      <c r="AU31" s="15"/>
      <c r="AV31" s="15">
        <v>0</v>
      </c>
      <c r="AW31" s="15" t="s">
        <v>815</v>
      </c>
    </row>
    <row r="32" spans="1:49" x14ac:dyDescent="0.25">
      <c r="A32" s="15" t="s">
        <v>185</v>
      </c>
      <c r="B32" s="15" t="s">
        <v>31</v>
      </c>
      <c r="C32" s="15">
        <v>71.25</v>
      </c>
      <c r="D32" s="15">
        <v>234</v>
      </c>
      <c r="E32" s="15">
        <v>4.91</v>
      </c>
      <c r="F32" s="15">
        <v>-0.49905744629083415</v>
      </c>
      <c r="G32" s="15">
        <v>28</v>
      </c>
      <c r="H32" s="15">
        <v>1.1341372669072474</v>
      </c>
      <c r="I32" s="15">
        <v>33</v>
      </c>
      <c r="J32" s="15">
        <v>7.4928656236084898E-2</v>
      </c>
      <c r="K32" s="15">
        <v>115</v>
      </c>
      <c r="L32" s="15">
        <v>6.5012807692889168E-2</v>
      </c>
      <c r="M32" s="15"/>
      <c r="N32" s="15"/>
      <c r="O32" s="15"/>
      <c r="P32" s="15"/>
      <c r="Q32" s="15">
        <v>0.77502128454538732</v>
      </c>
      <c r="R32" s="15">
        <v>0.19375532113634683</v>
      </c>
      <c r="S32" s="15">
        <v>5</v>
      </c>
      <c r="T32" s="15">
        <v>154</v>
      </c>
      <c r="U32" s="15">
        <v>144</v>
      </c>
      <c r="V32" s="27"/>
      <c r="W32" s="15">
        <v>6</v>
      </c>
      <c r="X32" s="15">
        <v>0</v>
      </c>
      <c r="Y32" s="15">
        <v>10</v>
      </c>
      <c r="Z32" s="15">
        <v>76</v>
      </c>
      <c r="AA32" s="15">
        <v>86</v>
      </c>
      <c r="AB32" s="15">
        <v>14.333333333333334</v>
      </c>
      <c r="AC32" s="27"/>
      <c r="AD32" s="15">
        <v>15</v>
      </c>
      <c r="AE32" s="15">
        <v>0</v>
      </c>
      <c r="AF32" s="15">
        <v>1</v>
      </c>
      <c r="AG32" s="15">
        <v>262</v>
      </c>
      <c r="AH32" s="15">
        <v>263</v>
      </c>
      <c r="AI32" s="15">
        <v>17.533333333333335</v>
      </c>
      <c r="AJ32" s="27"/>
      <c r="AK32" s="15"/>
      <c r="AL32" s="15"/>
      <c r="AM32" s="15"/>
      <c r="AN32" s="15"/>
      <c r="AO32" s="15">
        <v>0</v>
      </c>
      <c r="AP32" s="15" t="s">
        <v>815</v>
      </c>
      <c r="AQ32" s="27"/>
      <c r="AR32" s="15">
        <v>16</v>
      </c>
      <c r="AS32" s="15">
        <v>0</v>
      </c>
      <c r="AT32" s="15">
        <v>181</v>
      </c>
      <c r="AU32" s="15">
        <v>278</v>
      </c>
      <c r="AV32" s="15">
        <v>459</v>
      </c>
      <c r="AW32" s="15">
        <v>28.6875</v>
      </c>
    </row>
    <row r="33" spans="1:49" x14ac:dyDescent="0.25">
      <c r="A33" s="15" t="s">
        <v>29</v>
      </c>
      <c r="B33" s="15" t="s">
        <v>31</v>
      </c>
      <c r="C33" s="15">
        <v>73.38</v>
      </c>
      <c r="D33" s="15">
        <v>237</v>
      </c>
      <c r="E33" s="15">
        <v>4.6399999999999997</v>
      </c>
      <c r="F33" s="15">
        <v>0.44191167240330587</v>
      </c>
      <c r="G33" s="15">
        <v>22</v>
      </c>
      <c r="H33" s="15">
        <v>0.25296296333766283</v>
      </c>
      <c r="I33" s="15">
        <v>35</v>
      </c>
      <c r="J33" s="15">
        <v>0.52416905092588373</v>
      </c>
      <c r="K33" s="15">
        <v>123</v>
      </c>
      <c r="L33" s="15">
        <v>0.95808348178994351</v>
      </c>
      <c r="M33" s="15">
        <v>4.3499999999999996</v>
      </c>
      <c r="N33" s="15">
        <v>7.5576049456665031E-2</v>
      </c>
      <c r="O33" s="15">
        <v>7.24</v>
      </c>
      <c r="P33" s="15">
        <v>1.8263263727043746E-2</v>
      </c>
      <c r="Q33" s="15">
        <v>2.2709664816405044</v>
      </c>
      <c r="R33" s="15">
        <v>0.37849441360675073</v>
      </c>
      <c r="S33" s="15">
        <v>5</v>
      </c>
      <c r="T33" s="15">
        <v>156</v>
      </c>
      <c r="U33" s="15">
        <v>146</v>
      </c>
      <c r="V33" s="27"/>
      <c r="W33" s="15">
        <v>16</v>
      </c>
      <c r="X33" s="15">
        <v>0</v>
      </c>
      <c r="Y33" s="15">
        <v>48</v>
      </c>
      <c r="Z33" s="15">
        <v>366</v>
      </c>
      <c r="AA33" s="15">
        <v>414</v>
      </c>
      <c r="AB33" s="15">
        <v>25.875</v>
      </c>
      <c r="AC33" s="27"/>
      <c r="AD33" s="15">
        <v>16</v>
      </c>
      <c r="AE33" s="15">
        <v>0</v>
      </c>
      <c r="AF33" s="15">
        <v>0</v>
      </c>
      <c r="AG33" s="15">
        <v>309</v>
      </c>
      <c r="AH33" s="15">
        <v>309</v>
      </c>
      <c r="AI33" s="15">
        <v>19.3125</v>
      </c>
      <c r="AJ33" s="27"/>
      <c r="AK33" s="15"/>
      <c r="AL33" s="15"/>
      <c r="AM33" s="15"/>
      <c r="AN33" s="15"/>
      <c r="AO33" s="15">
        <v>0</v>
      </c>
      <c r="AP33" s="15" t="s">
        <v>815</v>
      </c>
      <c r="AQ33" s="27"/>
      <c r="AR33" s="15"/>
      <c r="AS33" s="15"/>
      <c r="AT33" s="15"/>
      <c r="AU33" s="15"/>
      <c r="AV33" s="15">
        <v>0</v>
      </c>
      <c r="AW33" s="15" t="s">
        <v>815</v>
      </c>
    </row>
    <row r="34" spans="1:49" x14ac:dyDescent="0.25">
      <c r="A34" s="15" t="s">
        <v>82</v>
      </c>
      <c r="B34" s="15" t="s">
        <v>31</v>
      </c>
      <c r="C34" s="15">
        <v>75.5</v>
      </c>
      <c r="D34" s="15">
        <v>249</v>
      </c>
      <c r="E34" s="15">
        <v>4.78</v>
      </c>
      <c r="F34" s="15">
        <v>-4.5998240993656764E-2</v>
      </c>
      <c r="G34" s="15">
        <v>30</v>
      </c>
      <c r="H34" s="15">
        <v>1.4278620347637756</v>
      </c>
      <c r="I34" s="15">
        <v>31</v>
      </c>
      <c r="J34" s="15">
        <v>-0.3743117384537139</v>
      </c>
      <c r="K34" s="15">
        <v>111</v>
      </c>
      <c r="L34" s="15">
        <v>-0.38152252935563802</v>
      </c>
      <c r="M34" s="15">
        <v>4.3</v>
      </c>
      <c r="N34" s="15">
        <v>0.27807646905341749</v>
      </c>
      <c r="O34" s="15">
        <v>7.22</v>
      </c>
      <c r="P34" s="15">
        <v>6.7707709427107007E-2</v>
      </c>
      <c r="Q34" s="15">
        <v>0.97181370444129134</v>
      </c>
      <c r="R34" s="15">
        <v>0.16196895074021522</v>
      </c>
      <c r="S34" s="15"/>
      <c r="T34" s="15"/>
      <c r="U34" s="15"/>
      <c r="V34" s="27"/>
      <c r="W34" s="15">
        <v>1</v>
      </c>
      <c r="X34" s="15">
        <v>0</v>
      </c>
      <c r="Y34" s="15">
        <v>0</v>
      </c>
      <c r="Z34" s="15">
        <v>17</v>
      </c>
      <c r="AA34" s="15">
        <v>17</v>
      </c>
      <c r="AB34" s="15">
        <v>17</v>
      </c>
      <c r="AC34" s="27"/>
      <c r="AD34" s="15">
        <v>13</v>
      </c>
      <c r="AE34" s="15">
        <v>0</v>
      </c>
      <c r="AF34" s="15">
        <v>114</v>
      </c>
      <c r="AG34" s="15">
        <v>270</v>
      </c>
      <c r="AH34" s="15">
        <v>384</v>
      </c>
      <c r="AI34" s="15">
        <v>29.53846153846154</v>
      </c>
      <c r="AJ34" s="27"/>
      <c r="AK34" s="15">
        <v>16</v>
      </c>
      <c r="AL34" s="15">
        <v>0</v>
      </c>
      <c r="AM34" s="15">
        <v>241</v>
      </c>
      <c r="AN34" s="15">
        <v>259</v>
      </c>
      <c r="AO34" s="15">
        <v>500</v>
      </c>
      <c r="AP34" s="15">
        <v>31.25</v>
      </c>
      <c r="AQ34" s="27"/>
      <c r="AR34" s="15"/>
      <c r="AS34" s="15"/>
      <c r="AT34" s="15"/>
      <c r="AU34" s="15"/>
      <c r="AV34" s="15">
        <v>0</v>
      </c>
      <c r="AW34" s="15" t="s">
        <v>815</v>
      </c>
    </row>
    <row r="35" spans="1:49" x14ac:dyDescent="0.25">
      <c r="A35" s="15" t="s">
        <v>78</v>
      </c>
      <c r="B35" s="15" t="s">
        <v>31</v>
      </c>
      <c r="C35" s="15">
        <v>73.25</v>
      </c>
      <c r="D35" s="15">
        <v>251</v>
      </c>
      <c r="E35" s="15">
        <v>4.8600000000000003</v>
      </c>
      <c r="F35" s="15">
        <v>-0.32480390579192026</v>
      </c>
      <c r="G35" s="15">
        <v>23</v>
      </c>
      <c r="H35" s="15">
        <v>0.39982534726592694</v>
      </c>
      <c r="I35" s="15">
        <v>33</v>
      </c>
      <c r="J35" s="15">
        <v>7.4928656236084898E-2</v>
      </c>
      <c r="K35" s="15">
        <v>115</v>
      </c>
      <c r="L35" s="15">
        <v>6.5012807692889168E-2</v>
      </c>
      <c r="M35" s="15">
        <v>4.26</v>
      </c>
      <c r="N35" s="15">
        <v>0.44007680473082011</v>
      </c>
      <c r="O35" s="15">
        <v>6.98</v>
      </c>
      <c r="P35" s="15">
        <v>0.66104105782785083</v>
      </c>
      <c r="Q35" s="15">
        <v>1.3160807679616517</v>
      </c>
      <c r="R35" s="15">
        <v>0.21934679466027529</v>
      </c>
      <c r="S35" s="15">
        <v>3</v>
      </c>
      <c r="T35" s="15">
        <v>73</v>
      </c>
      <c r="U35" s="15">
        <v>71</v>
      </c>
      <c r="V35" s="27"/>
      <c r="W35" s="15">
        <v>16</v>
      </c>
      <c r="X35" s="15">
        <v>0</v>
      </c>
      <c r="Y35" s="15">
        <v>1019</v>
      </c>
      <c r="Z35" s="15">
        <v>194</v>
      </c>
      <c r="AA35" s="15">
        <v>1213</v>
      </c>
      <c r="AB35" s="15">
        <v>75.8125</v>
      </c>
      <c r="AC35" s="27"/>
      <c r="AD35" s="15">
        <v>16</v>
      </c>
      <c r="AE35" s="15">
        <v>0</v>
      </c>
      <c r="AF35" s="15">
        <v>1068</v>
      </c>
      <c r="AG35" s="15">
        <v>157</v>
      </c>
      <c r="AH35" s="15">
        <v>1225</v>
      </c>
      <c r="AI35" s="15">
        <v>76.5625</v>
      </c>
      <c r="AJ35" s="27"/>
      <c r="AK35" s="15">
        <v>16</v>
      </c>
      <c r="AL35" s="15">
        <v>0</v>
      </c>
      <c r="AM35" s="15">
        <v>1065</v>
      </c>
      <c r="AN35" s="15">
        <v>135</v>
      </c>
      <c r="AO35" s="15">
        <v>1200</v>
      </c>
      <c r="AP35" s="15">
        <v>75</v>
      </c>
      <c r="AQ35" s="27"/>
      <c r="AR35" s="15">
        <v>16</v>
      </c>
      <c r="AS35" s="15">
        <v>0</v>
      </c>
      <c r="AT35" s="15">
        <v>1098</v>
      </c>
      <c r="AU35" s="15">
        <v>81</v>
      </c>
      <c r="AV35" s="15">
        <v>1179</v>
      </c>
      <c r="AW35" s="15">
        <v>73.6875</v>
      </c>
    </row>
    <row r="36" spans="1:49" x14ac:dyDescent="0.25">
      <c r="A36" s="15" t="s">
        <v>375</v>
      </c>
      <c r="B36" s="15" t="s">
        <v>31</v>
      </c>
      <c r="C36" s="15">
        <v>74.25</v>
      </c>
      <c r="D36" s="15">
        <v>246</v>
      </c>
      <c r="E36" s="15"/>
      <c r="F36" s="15"/>
      <c r="G36" s="15">
        <v>18</v>
      </c>
      <c r="H36" s="15">
        <v>-0.33448657237539359</v>
      </c>
      <c r="I36" s="15">
        <v>36.5</v>
      </c>
      <c r="J36" s="15">
        <v>0.86109934694323276</v>
      </c>
      <c r="K36" s="15">
        <v>108</v>
      </c>
      <c r="L36" s="15">
        <v>-0.71642403214203332</v>
      </c>
      <c r="M36" s="15"/>
      <c r="N36" s="15"/>
      <c r="O36" s="15"/>
      <c r="P36" s="15"/>
      <c r="Q36" s="15">
        <v>-0.18981125757419415</v>
      </c>
      <c r="R36" s="15">
        <v>-6.3270419191398045E-2</v>
      </c>
      <c r="S36" s="15">
        <v>7</v>
      </c>
      <c r="T36" s="15">
        <v>253</v>
      </c>
      <c r="U36" s="15">
        <v>202</v>
      </c>
      <c r="V36" s="27"/>
      <c r="W36" s="15"/>
      <c r="X36" s="15"/>
      <c r="Y36" s="15"/>
      <c r="Z36" s="15"/>
      <c r="AA36" s="15">
        <v>0</v>
      </c>
      <c r="AB36" s="15" t="s">
        <v>815</v>
      </c>
      <c r="AC36" s="27"/>
      <c r="AD36" s="15"/>
      <c r="AE36" s="15"/>
      <c r="AF36" s="15"/>
      <c r="AG36" s="15"/>
      <c r="AH36" s="15">
        <v>0</v>
      </c>
      <c r="AI36" s="15" t="s">
        <v>815</v>
      </c>
      <c r="AJ36" s="27"/>
      <c r="AK36" s="15"/>
      <c r="AL36" s="15"/>
      <c r="AM36" s="15"/>
      <c r="AN36" s="15"/>
      <c r="AO36" s="15">
        <v>0</v>
      </c>
      <c r="AP36" s="15" t="s">
        <v>815</v>
      </c>
      <c r="AQ36" s="27"/>
      <c r="AR36" s="15"/>
      <c r="AS36" s="15"/>
      <c r="AT36" s="15"/>
      <c r="AU36" s="15"/>
      <c r="AV36" s="15">
        <v>0</v>
      </c>
      <c r="AW36" s="15" t="s">
        <v>815</v>
      </c>
    </row>
    <row r="38" spans="1:49" x14ac:dyDescent="0.25">
      <c r="B38" s="15" t="s">
        <v>818</v>
      </c>
      <c r="C38" s="3">
        <f>AVERAGE(C3:C36)</f>
        <v>74.252058823529438</v>
      </c>
      <c r="D38" s="3">
        <f t="shared" ref="D38:P38" si="0">AVERAGE(D3:D36)</f>
        <v>242.44117647058823</v>
      </c>
      <c r="E38" s="3">
        <f t="shared" si="0"/>
        <v>4.7196875</v>
      </c>
      <c r="F38" s="3">
        <f t="shared" si="0"/>
        <v>0.16419509223315956</v>
      </c>
      <c r="G38" s="3">
        <f t="shared" si="0"/>
        <v>22.74074074074074</v>
      </c>
      <c r="H38" s="3">
        <f t="shared" si="0"/>
        <v>0.3617499143956362</v>
      </c>
      <c r="I38" s="3">
        <f t="shared" si="0"/>
        <v>34.661290322580648</v>
      </c>
      <c r="J38" s="3">
        <f t="shared" si="0"/>
        <v>0.44808801634132095</v>
      </c>
      <c r="K38" s="3">
        <f t="shared" si="0"/>
        <v>117.28125</v>
      </c>
      <c r="L38" s="3">
        <f t="shared" si="0"/>
        <v>0.31967749210337731</v>
      </c>
      <c r="M38" s="3">
        <f t="shared" si="0"/>
        <v>4.2833333333333341</v>
      </c>
      <c r="N38" s="3">
        <f t="shared" si="0"/>
        <v>0.34557660891900133</v>
      </c>
      <c r="O38" s="3">
        <f t="shared" si="0"/>
        <v>7.1237500000000011</v>
      </c>
      <c r="P38" s="3">
        <f t="shared" si="0"/>
        <v>0.30565910435865529</v>
      </c>
    </row>
    <row r="39" spans="1:49" x14ac:dyDescent="0.25">
      <c r="B39" s="15" t="s">
        <v>819</v>
      </c>
      <c r="C39" s="3">
        <f>_xlfn.STDEV.P(C3:C36)</f>
        <v>1.5039551374171114</v>
      </c>
      <c r="D39" s="3">
        <f t="shared" ref="D39:P39" si="1">_xlfn.STDEV.P(D3:D36)</f>
        <v>8.8987480166018731</v>
      </c>
      <c r="E39" s="3">
        <f t="shared" si="1"/>
        <v>0.11077805443204904</v>
      </c>
      <c r="F39" s="3">
        <f t="shared" si="1"/>
        <v>0.38606936388732022</v>
      </c>
      <c r="G39" s="3">
        <f t="shared" si="1"/>
        <v>4.0147191460516298</v>
      </c>
      <c r="H39" s="3">
        <f t="shared" si="1"/>
        <v>0.58961122459158699</v>
      </c>
      <c r="I39" s="3">
        <f t="shared" si="1"/>
        <v>3.1886570557114808</v>
      </c>
      <c r="J39" s="3">
        <f t="shared" si="1"/>
        <v>0.7162367771191186</v>
      </c>
      <c r="K39" s="3">
        <f t="shared" si="1"/>
        <v>5.1553029433293247</v>
      </c>
      <c r="L39" s="3">
        <f t="shared" si="1"/>
        <v>0.57550623434670611</v>
      </c>
      <c r="M39" s="3">
        <f t="shared" si="1"/>
        <v>0.15035144015125212</v>
      </c>
      <c r="N39" s="3">
        <f t="shared" si="1"/>
        <v>0.60892459435209356</v>
      </c>
      <c r="O39" s="3">
        <f t="shared" si="1"/>
        <v>0.21690651788270443</v>
      </c>
      <c r="P39" s="3">
        <f t="shared" si="1"/>
        <v>0.53624112727204654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49"/>
  <sheetViews>
    <sheetView zoomScale="55" zoomScaleNormal="55" workbookViewId="0">
      <selection activeCell="K59" sqref="K59"/>
    </sheetView>
  </sheetViews>
  <sheetFormatPr defaultRowHeight="15" x14ac:dyDescent="0.25"/>
  <cols>
    <col min="1" max="1" width="19.570312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274</v>
      </c>
      <c r="B3" s="15" t="s">
        <v>201</v>
      </c>
      <c r="C3" s="15">
        <v>74.63</v>
      </c>
      <c r="D3" s="15">
        <v>296</v>
      </c>
      <c r="E3" s="15">
        <v>5.24</v>
      </c>
      <c r="F3" s="15">
        <v>-1.6491308135836702</v>
      </c>
      <c r="G3" s="15">
        <v>36</v>
      </c>
      <c r="H3" s="15">
        <v>2.3090363383333603</v>
      </c>
      <c r="I3" s="15">
        <v>27</v>
      </c>
      <c r="J3" s="15">
        <v>-1.2727925278333114</v>
      </c>
      <c r="K3" s="15"/>
      <c r="L3" s="15"/>
      <c r="M3" s="15"/>
      <c r="N3" s="15"/>
      <c r="O3" s="15"/>
      <c r="P3" s="15"/>
      <c r="Q3" s="15">
        <v>-0.61288700308362132</v>
      </c>
      <c r="R3" s="15">
        <v>-0.20429566769454044</v>
      </c>
      <c r="S3" s="15">
        <v>5</v>
      </c>
      <c r="T3" s="15">
        <v>161</v>
      </c>
      <c r="U3" s="15">
        <v>149</v>
      </c>
      <c r="V3" s="27"/>
      <c r="W3" s="15">
        <v>16</v>
      </c>
      <c r="X3" s="15">
        <v>1050</v>
      </c>
      <c r="Y3" s="15">
        <v>0</v>
      </c>
      <c r="Z3" s="15">
        <v>24</v>
      </c>
      <c r="AA3" s="15">
        <v>1074</v>
      </c>
      <c r="AB3" s="15">
        <v>67.125</v>
      </c>
      <c r="AC3" s="27"/>
      <c r="AD3" s="15">
        <v>13</v>
      </c>
      <c r="AE3" s="15">
        <v>801</v>
      </c>
      <c r="AF3" s="15">
        <v>0</v>
      </c>
      <c r="AG3" s="15">
        <v>0</v>
      </c>
      <c r="AH3" s="15">
        <v>801</v>
      </c>
      <c r="AI3" s="15">
        <v>61.615384615384613</v>
      </c>
      <c r="AJ3" s="27"/>
      <c r="AK3" s="15">
        <v>9</v>
      </c>
      <c r="AL3" s="15">
        <v>597</v>
      </c>
      <c r="AM3" s="15">
        <v>0</v>
      </c>
      <c r="AN3" s="15">
        <v>0</v>
      </c>
      <c r="AO3" s="15">
        <v>597</v>
      </c>
      <c r="AP3" s="15">
        <v>66.333333333333329</v>
      </c>
      <c r="AQ3" s="27"/>
      <c r="AR3" s="15">
        <v>16</v>
      </c>
      <c r="AS3" s="15">
        <v>1047</v>
      </c>
      <c r="AT3" s="15">
        <v>0</v>
      </c>
      <c r="AU3" s="15">
        <v>0</v>
      </c>
      <c r="AV3" s="15">
        <v>1047</v>
      </c>
      <c r="AW3" s="15">
        <v>65.4375</v>
      </c>
    </row>
    <row r="4" spans="1:50" x14ac:dyDescent="0.25">
      <c r="A4" s="15" t="s">
        <v>224</v>
      </c>
      <c r="B4" s="15" t="s">
        <v>201</v>
      </c>
      <c r="C4" s="15">
        <v>75.63</v>
      </c>
      <c r="D4" s="15">
        <v>304</v>
      </c>
      <c r="E4" s="15">
        <v>5.13</v>
      </c>
      <c r="F4" s="15">
        <v>-1.2657730244860572</v>
      </c>
      <c r="G4" s="15">
        <v>22</v>
      </c>
      <c r="H4" s="15">
        <v>0.25296296333766283</v>
      </c>
      <c r="I4" s="15">
        <v>26</v>
      </c>
      <c r="J4" s="15">
        <v>-1.4974127251782108</v>
      </c>
      <c r="K4" s="15">
        <v>102</v>
      </c>
      <c r="L4" s="15">
        <v>-1.386227037714824</v>
      </c>
      <c r="M4" s="15">
        <v>4.37</v>
      </c>
      <c r="N4" s="15">
        <v>-5.4241183820381081E-3</v>
      </c>
      <c r="O4" s="15">
        <v>7.3</v>
      </c>
      <c r="P4" s="15">
        <v>-0.13007007337314164</v>
      </c>
      <c r="Q4" s="15">
        <v>-4.0319440157966087</v>
      </c>
      <c r="R4" s="15">
        <v>-0.67199066929943474</v>
      </c>
      <c r="S4" s="15"/>
      <c r="T4" s="15"/>
      <c r="U4" s="15"/>
      <c r="V4" s="27"/>
      <c r="W4" s="15"/>
      <c r="X4" s="15"/>
      <c r="Y4" s="15"/>
      <c r="Z4" s="15"/>
      <c r="AA4" s="15">
        <v>0</v>
      </c>
      <c r="AB4" s="15" t="s">
        <v>815</v>
      </c>
      <c r="AC4" s="27"/>
      <c r="AD4" s="15">
        <v>4</v>
      </c>
      <c r="AE4" s="15">
        <v>0</v>
      </c>
      <c r="AF4" s="15">
        <v>0</v>
      </c>
      <c r="AG4" s="15">
        <v>15</v>
      </c>
      <c r="AH4" s="15">
        <v>15</v>
      </c>
      <c r="AI4" s="15">
        <v>3.75</v>
      </c>
      <c r="AJ4" s="27"/>
      <c r="AK4" s="15">
        <v>2</v>
      </c>
      <c r="AL4" s="15">
        <v>0</v>
      </c>
      <c r="AM4" s="15">
        <v>0</v>
      </c>
      <c r="AN4" s="15">
        <v>11</v>
      </c>
      <c r="AO4" s="15">
        <v>11</v>
      </c>
      <c r="AP4" s="15">
        <v>5.5</v>
      </c>
      <c r="AQ4" s="27"/>
      <c r="AR4" s="15"/>
      <c r="AS4" s="15"/>
      <c r="AT4" s="15"/>
      <c r="AU4" s="15"/>
      <c r="AV4" s="15">
        <v>0</v>
      </c>
      <c r="AW4" s="15" t="s">
        <v>815</v>
      </c>
    </row>
    <row r="5" spans="1:50" x14ac:dyDescent="0.25">
      <c r="A5" s="15" t="s">
        <v>388</v>
      </c>
      <c r="B5" s="15" t="s">
        <v>201</v>
      </c>
      <c r="C5" s="15">
        <v>75.63</v>
      </c>
      <c r="D5" s="15">
        <v>306</v>
      </c>
      <c r="E5" s="15">
        <v>5.17</v>
      </c>
      <c r="F5" s="15">
        <v>-1.4051758568851889</v>
      </c>
      <c r="G5" s="15">
        <v>22</v>
      </c>
      <c r="H5" s="15">
        <v>0.25296296333766283</v>
      </c>
      <c r="I5" s="15">
        <v>27.5</v>
      </c>
      <c r="J5" s="15">
        <v>-1.1604824291608618</v>
      </c>
      <c r="K5" s="15">
        <v>104</v>
      </c>
      <c r="L5" s="15">
        <v>-1.1629593691905604</v>
      </c>
      <c r="M5" s="15">
        <v>4.63</v>
      </c>
      <c r="N5" s="15">
        <v>-1.0584263002851537</v>
      </c>
      <c r="O5" s="15">
        <v>8.16</v>
      </c>
      <c r="P5" s="15">
        <v>-2.2561812384758135</v>
      </c>
      <c r="Q5" s="15">
        <v>-6.7902622306599163</v>
      </c>
      <c r="R5" s="15">
        <v>-1.1317103717766528</v>
      </c>
      <c r="S5" s="15"/>
      <c r="T5" s="15"/>
      <c r="U5" s="15"/>
      <c r="V5" s="27"/>
      <c r="W5" s="15">
        <v>12</v>
      </c>
      <c r="X5" s="15">
        <v>672</v>
      </c>
      <c r="Y5" s="15">
        <v>0</v>
      </c>
      <c r="Z5" s="15">
        <v>19</v>
      </c>
      <c r="AA5" s="15">
        <v>691</v>
      </c>
      <c r="AB5" s="15">
        <v>57.583333333333336</v>
      </c>
      <c r="AC5" s="27"/>
      <c r="AD5" s="15">
        <v>7</v>
      </c>
      <c r="AE5" s="15">
        <v>133</v>
      </c>
      <c r="AF5" s="15">
        <v>0</v>
      </c>
      <c r="AG5" s="15">
        <v>33</v>
      </c>
      <c r="AH5" s="15">
        <v>166</v>
      </c>
      <c r="AI5" s="15">
        <v>23.714285714285715</v>
      </c>
      <c r="AJ5" s="27"/>
      <c r="AK5" s="15"/>
      <c r="AL5" s="15"/>
      <c r="AM5" s="15"/>
      <c r="AN5" s="15"/>
      <c r="AO5" s="15">
        <v>0</v>
      </c>
      <c r="AP5" s="15" t="s">
        <v>815</v>
      </c>
      <c r="AQ5" s="27"/>
      <c r="AR5" s="15">
        <v>2</v>
      </c>
      <c r="AS5" s="15">
        <v>0</v>
      </c>
      <c r="AT5" s="15">
        <v>0</v>
      </c>
      <c r="AU5" s="15">
        <v>5</v>
      </c>
      <c r="AV5" s="15">
        <v>5</v>
      </c>
      <c r="AW5" s="15">
        <v>2.5</v>
      </c>
    </row>
    <row r="6" spans="1:50" x14ac:dyDescent="0.25">
      <c r="A6" s="15" t="s">
        <v>200</v>
      </c>
      <c r="B6" s="15" t="s">
        <v>201</v>
      </c>
      <c r="C6" s="15">
        <v>75.5</v>
      </c>
      <c r="D6" s="15">
        <v>304</v>
      </c>
      <c r="E6" s="15">
        <v>5.15</v>
      </c>
      <c r="F6" s="15">
        <v>-1.3354744406856245</v>
      </c>
      <c r="G6" s="15">
        <v>27</v>
      </c>
      <c r="H6" s="15">
        <v>0.98727488297898336</v>
      </c>
      <c r="I6" s="15">
        <v>27</v>
      </c>
      <c r="J6" s="15">
        <v>-1.2727925278333114</v>
      </c>
      <c r="K6" s="15">
        <v>112</v>
      </c>
      <c r="L6" s="15">
        <v>-0.26988869509350621</v>
      </c>
      <c r="M6" s="15">
        <v>4.8600000000000003</v>
      </c>
      <c r="N6" s="15">
        <v>-1.9899282304302199</v>
      </c>
      <c r="O6" s="15">
        <v>7.97</v>
      </c>
      <c r="P6" s="15">
        <v>-1.7864590043252224</v>
      </c>
      <c r="Q6" s="15">
        <v>-5.6672680153889017</v>
      </c>
      <c r="R6" s="15">
        <v>-0.94454466923148361</v>
      </c>
      <c r="S6" s="15"/>
      <c r="T6" s="15"/>
      <c r="U6" s="15"/>
      <c r="V6" s="27"/>
      <c r="W6" s="15">
        <v>15</v>
      </c>
      <c r="X6" s="15">
        <v>693</v>
      </c>
      <c r="Y6" s="15">
        <v>0</v>
      </c>
      <c r="Z6" s="15">
        <v>31</v>
      </c>
      <c r="AA6" s="15">
        <v>724</v>
      </c>
      <c r="AB6" s="15">
        <v>48.266666666666666</v>
      </c>
      <c r="AC6" s="27"/>
      <c r="AD6" s="15">
        <v>16</v>
      </c>
      <c r="AE6" s="15">
        <v>669</v>
      </c>
      <c r="AF6" s="15">
        <v>0</v>
      </c>
      <c r="AG6" s="15">
        <v>91</v>
      </c>
      <c r="AH6" s="15">
        <v>760</v>
      </c>
      <c r="AI6" s="15">
        <v>47.5</v>
      </c>
      <c r="AJ6" s="27"/>
      <c r="AK6" s="15">
        <v>13</v>
      </c>
      <c r="AL6" s="15">
        <v>451</v>
      </c>
      <c r="AM6" s="15">
        <v>0</v>
      </c>
      <c r="AN6" s="15">
        <v>61</v>
      </c>
      <c r="AO6" s="15">
        <v>512</v>
      </c>
      <c r="AP6" s="15">
        <v>39.384615384615387</v>
      </c>
      <c r="AQ6" s="27"/>
      <c r="AR6" s="15">
        <v>8</v>
      </c>
      <c r="AS6" s="15">
        <v>103</v>
      </c>
      <c r="AT6" s="15">
        <v>0</v>
      </c>
      <c r="AU6" s="15">
        <v>43</v>
      </c>
      <c r="AV6" s="15">
        <v>146</v>
      </c>
      <c r="AW6" s="15">
        <v>18.25</v>
      </c>
    </row>
    <row r="7" spans="1:50" x14ac:dyDescent="0.25">
      <c r="A7" s="15" t="s">
        <v>293</v>
      </c>
      <c r="B7" s="15" t="s">
        <v>201</v>
      </c>
      <c r="C7" s="15">
        <v>75.38</v>
      </c>
      <c r="D7" s="15">
        <v>320</v>
      </c>
      <c r="E7" s="15">
        <v>5.38</v>
      </c>
      <c r="F7" s="15">
        <v>-2.1370407269806297</v>
      </c>
      <c r="G7" s="15">
        <v>23</v>
      </c>
      <c r="H7" s="15">
        <v>0.39982534726592694</v>
      </c>
      <c r="I7" s="15"/>
      <c r="J7" s="15"/>
      <c r="K7" s="15"/>
      <c r="L7" s="15"/>
      <c r="M7" s="15"/>
      <c r="N7" s="15"/>
      <c r="O7" s="15"/>
      <c r="P7" s="15"/>
      <c r="Q7" s="15">
        <v>-1.7372153797147027</v>
      </c>
      <c r="R7" s="15">
        <v>-0.86860768985735137</v>
      </c>
      <c r="S7" s="15">
        <v>3</v>
      </c>
      <c r="T7" s="15">
        <v>70</v>
      </c>
      <c r="U7" s="15">
        <v>68</v>
      </c>
      <c r="V7" s="27"/>
      <c r="W7" s="15">
        <v>8</v>
      </c>
      <c r="X7" s="15">
        <v>512</v>
      </c>
      <c r="Y7" s="15">
        <v>0</v>
      </c>
      <c r="Z7" s="15">
        <v>32</v>
      </c>
      <c r="AA7" s="15">
        <v>544</v>
      </c>
      <c r="AB7" s="15">
        <v>68</v>
      </c>
      <c r="AC7" s="27"/>
      <c r="AD7" s="15">
        <v>14</v>
      </c>
      <c r="AE7" s="15">
        <v>819</v>
      </c>
      <c r="AF7" s="15">
        <v>0</v>
      </c>
      <c r="AG7" s="15">
        <v>7</v>
      </c>
      <c r="AH7" s="15">
        <v>826</v>
      </c>
      <c r="AI7" s="15">
        <v>59</v>
      </c>
      <c r="AJ7" s="27"/>
      <c r="AK7" s="15">
        <v>4</v>
      </c>
      <c r="AL7" s="15">
        <v>110</v>
      </c>
      <c r="AM7" s="15">
        <v>0</v>
      </c>
      <c r="AN7" s="15">
        <v>0</v>
      </c>
      <c r="AO7" s="15">
        <v>110</v>
      </c>
      <c r="AP7" s="15">
        <v>27.5</v>
      </c>
      <c r="AQ7" s="27"/>
      <c r="AR7" s="15"/>
      <c r="AS7" s="15"/>
      <c r="AT7" s="15"/>
      <c r="AU7" s="15"/>
      <c r="AV7" s="15">
        <v>0</v>
      </c>
      <c r="AW7" s="15" t="s">
        <v>815</v>
      </c>
    </row>
    <row r="8" spans="1:50" x14ac:dyDescent="0.25">
      <c r="A8" s="15" t="s">
        <v>329</v>
      </c>
      <c r="B8" s="15" t="s">
        <v>201</v>
      </c>
      <c r="C8" s="15">
        <v>74.63</v>
      </c>
      <c r="D8" s="15">
        <v>306</v>
      </c>
      <c r="E8" s="15">
        <v>5.34</v>
      </c>
      <c r="F8" s="15">
        <v>-1.9976378945814981</v>
      </c>
      <c r="G8" s="15">
        <v>23</v>
      </c>
      <c r="H8" s="15">
        <v>0.39982534726592694</v>
      </c>
      <c r="I8" s="15">
        <v>26</v>
      </c>
      <c r="J8" s="15">
        <v>-1.4974127251782108</v>
      </c>
      <c r="K8" s="15">
        <v>102</v>
      </c>
      <c r="L8" s="15">
        <v>-1.386227037714824</v>
      </c>
      <c r="M8" s="15">
        <v>4.46</v>
      </c>
      <c r="N8" s="15">
        <v>-0.3699248736561932</v>
      </c>
      <c r="O8" s="15">
        <v>7.6</v>
      </c>
      <c r="P8" s="15">
        <v>-0.87173675887407298</v>
      </c>
      <c r="Q8" s="15">
        <v>-5.7231139427388724</v>
      </c>
      <c r="R8" s="15">
        <v>-0.95385232378981211</v>
      </c>
      <c r="S8" s="15">
        <v>6</v>
      </c>
      <c r="T8" s="15">
        <v>207</v>
      </c>
      <c r="U8" s="15">
        <v>180</v>
      </c>
      <c r="V8" s="27"/>
      <c r="W8" s="15"/>
      <c r="X8" s="15"/>
      <c r="Y8" s="15"/>
      <c r="Z8" s="15"/>
      <c r="AA8" s="15">
        <v>0</v>
      </c>
      <c r="AB8" s="15" t="s">
        <v>815</v>
      </c>
      <c r="AC8" s="27"/>
      <c r="AD8" s="15">
        <v>16</v>
      </c>
      <c r="AE8" s="15">
        <v>1101</v>
      </c>
      <c r="AF8" s="15">
        <v>0</v>
      </c>
      <c r="AG8" s="15">
        <v>73</v>
      </c>
      <c r="AH8" s="15">
        <v>1174</v>
      </c>
      <c r="AI8" s="15">
        <v>73.375</v>
      </c>
      <c r="AJ8" s="27"/>
      <c r="AK8" s="15">
        <v>16</v>
      </c>
      <c r="AL8" s="15">
        <v>1075</v>
      </c>
      <c r="AM8" s="15">
        <v>0</v>
      </c>
      <c r="AN8" s="15">
        <v>68</v>
      </c>
      <c r="AO8" s="15">
        <v>1143</v>
      </c>
      <c r="AP8" s="15">
        <v>71.4375</v>
      </c>
      <c r="AQ8" s="27"/>
      <c r="AR8" s="15">
        <v>16</v>
      </c>
      <c r="AS8" s="15">
        <v>1127</v>
      </c>
      <c r="AT8" s="15">
        <v>0</v>
      </c>
      <c r="AU8" s="15">
        <v>46</v>
      </c>
      <c r="AV8" s="15">
        <v>1173</v>
      </c>
      <c r="AW8" s="15">
        <v>73.3125</v>
      </c>
    </row>
    <row r="9" spans="1:50" x14ac:dyDescent="0.25">
      <c r="A9" s="15" t="s">
        <v>393</v>
      </c>
      <c r="B9" s="15" t="s">
        <v>201</v>
      </c>
      <c r="C9" s="15">
        <v>77</v>
      </c>
      <c r="D9" s="15">
        <v>312</v>
      </c>
      <c r="E9" s="15">
        <v>5.28</v>
      </c>
      <c r="F9" s="15">
        <v>-1.7885336459828021</v>
      </c>
      <c r="G9" s="15">
        <v>20</v>
      </c>
      <c r="H9" s="15">
        <v>-4.0761804518865366E-2</v>
      </c>
      <c r="I9" s="15">
        <v>26</v>
      </c>
      <c r="J9" s="15">
        <v>-1.4974127251782108</v>
      </c>
      <c r="K9" s="15">
        <v>93</v>
      </c>
      <c r="L9" s="15">
        <v>-2.3909315460740101</v>
      </c>
      <c r="M9" s="15">
        <v>4.6500000000000004</v>
      </c>
      <c r="N9" s="15">
        <v>-1.1394264681238568</v>
      </c>
      <c r="O9" s="15">
        <v>7.73</v>
      </c>
      <c r="P9" s="15">
        <v>-1.1931256559244787</v>
      </c>
      <c r="Q9" s="15">
        <v>-8.0501918458022246</v>
      </c>
      <c r="R9" s="15">
        <v>-1.3416986409670375</v>
      </c>
      <c r="S9" s="15">
        <v>3</v>
      </c>
      <c r="T9" s="15">
        <v>76</v>
      </c>
      <c r="U9" s="15">
        <v>74</v>
      </c>
      <c r="V9" s="27"/>
      <c r="W9" s="15">
        <v>16</v>
      </c>
      <c r="X9" s="15">
        <v>360</v>
      </c>
      <c r="Y9" s="15">
        <v>0</v>
      </c>
      <c r="Z9" s="15">
        <v>105</v>
      </c>
      <c r="AA9" s="15">
        <v>465</v>
      </c>
      <c r="AB9" s="15">
        <v>29.0625</v>
      </c>
      <c r="AC9" s="27"/>
      <c r="AD9" s="15">
        <v>14</v>
      </c>
      <c r="AE9" s="15">
        <v>949</v>
      </c>
      <c r="AF9" s="15">
        <v>0</v>
      </c>
      <c r="AG9" s="15">
        <v>53</v>
      </c>
      <c r="AH9" s="15">
        <v>1002</v>
      </c>
      <c r="AI9" s="15">
        <v>71.571428571428569</v>
      </c>
      <c r="AJ9" s="27"/>
      <c r="AK9" s="15">
        <v>12</v>
      </c>
      <c r="AL9" s="15">
        <v>766</v>
      </c>
      <c r="AM9" s="15">
        <v>0</v>
      </c>
      <c r="AN9" s="15">
        <v>49</v>
      </c>
      <c r="AO9" s="15">
        <v>815</v>
      </c>
      <c r="AP9" s="15">
        <v>67.916666666666671</v>
      </c>
      <c r="AQ9" s="27"/>
      <c r="AR9" s="15">
        <v>11</v>
      </c>
      <c r="AS9" s="15">
        <v>709</v>
      </c>
      <c r="AT9" s="15">
        <v>0</v>
      </c>
      <c r="AU9" s="15">
        <v>53</v>
      </c>
      <c r="AV9" s="15">
        <v>762</v>
      </c>
      <c r="AW9" s="15">
        <v>69.272727272727266</v>
      </c>
    </row>
    <row r="10" spans="1:50" x14ac:dyDescent="0.25">
      <c r="A10" s="15" t="s">
        <v>262</v>
      </c>
      <c r="B10" s="15" t="s">
        <v>201</v>
      </c>
      <c r="C10" s="15">
        <v>75.63</v>
      </c>
      <c r="D10" s="15">
        <v>313</v>
      </c>
      <c r="E10" s="15">
        <v>5.17</v>
      </c>
      <c r="F10" s="15">
        <v>-1.4051758568851889</v>
      </c>
      <c r="G10" s="15">
        <v>36</v>
      </c>
      <c r="H10" s="15">
        <v>2.3090363383333603</v>
      </c>
      <c r="I10" s="15">
        <v>23.5</v>
      </c>
      <c r="J10" s="15">
        <v>-2.0589632185404594</v>
      </c>
      <c r="K10" s="15">
        <v>101</v>
      </c>
      <c r="L10" s="15">
        <v>-1.4978608719769559</v>
      </c>
      <c r="M10" s="15">
        <v>4.7</v>
      </c>
      <c r="N10" s="15">
        <v>-1.3419268877206092</v>
      </c>
      <c r="O10" s="15">
        <v>8.2200000000000006</v>
      </c>
      <c r="P10" s="15">
        <v>-2.4045145755760013</v>
      </c>
      <c r="Q10" s="15">
        <v>-6.3994050723658535</v>
      </c>
      <c r="R10" s="15">
        <v>-1.0665675120609757</v>
      </c>
      <c r="S10" s="15"/>
      <c r="T10" s="15"/>
      <c r="U10" s="15"/>
      <c r="V10" s="27"/>
      <c r="W10" s="15"/>
      <c r="X10" s="15"/>
      <c r="Y10" s="15"/>
      <c r="Z10" s="15"/>
      <c r="AA10" s="15">
        <v>0</v>
      </c>
      <c r="AB10" s="15" t="s">
        <v>815</v>
      </c>
      <c r="AC10" s="27"/>
      <c r="AD10" s="15"/>
      <c r="AE10" s="15"/>
      <c r="AF10" s="15"/>
      <c r="AG10" s="15"/>
      <c r="AH10" s="15">
        <v>0</v>
      </c>
      <c r="AI10" s="15" t="s">
        <v>815</v>
      </c>
      <c r="AJ10" s="27"/>
      <c r="AK10" s="15">
        <v>9</v>
      </c>
      <c r="AL10" s="15">
        <v>357</v>
      </c>
      <c r="AM10" s="15">
        <v>0</v>
      </c>
      <c r="AN10" s="15">
        <v>48</v>
      </c>
      <c r="AO10" s="15">
        <v>405</v>
      </c>
      <c r="AP10" s="15">
        <v>45</v>
      </c>
      <c r="AQ10" s="27"/>
      <c r="AR10" s="15">
        <v>14</v>
      </c>
      <c r="AS10" s="15">
        <v>720</v>
      </c>
      <c r="AT10" s="15">
        <v>0</v>
      </c>
      <c r="AU10" s="15">
        <v>38</v>
      </c>
      <c r="AV10" s="15">
        <v>758</v>
      </c>
      <c r="AW10" s="15">
        <v>54.142857142857146</v>
      </c>
    </row>
    <row r="11" spans="1:50" x14ac:dyDescent="0.25">
      <c r="A11" s="15" t="s">
        <v>357</v>
      </c>
      <c r="B11" s="15" t="s">
        <v>201</v>
      </c>
      <c r="C11" s="15">
        <v>75.38</v>
      </c>
      <c r="D11" s="15">
        <v>298</v>
      </c>
      <c r="E11" s="15">
        <v>5.0999999999999996</v>
      </c>
      <c r="F11" s="15">
        <v>-1.1612209001867075</v>
      </c>
      <c r="G11" s="15">
        <v>25</v>
      </c>
      <c r="H11" s="15">
        <v>0.69355011512245512</v>
      </c>
      <c r="I11" s="15">
        <v>25.5</v>
      </c>
      <c r="J11" s="15">
        <v>-1.6097228238506605</v>
      </c>
      <c r="K11" s="15">
        <v>104</v>
      </c>
      <c r="L11" s="15">
        <v>-1.1629593691905604</v>
      </c>
      <c r="M11" s="15">
        <v>4.63</v>
      </c>
      <c r="N11" s="15">
        <v>-1.0584263002851537</v>
      </c>
      <c r="O11" s="15">
        <v>7.93</v>
      </c>
      <c r="P11" s="15">
        <v>-1.6875701129250982</v>
      </c>
      <c r="Q11" s="15">
        <v>-5.9863493913157253</v>
      </c>
      <c r="R11" s="15">
        <v>-0.99772489855262092</v>
      </c>
      <c r="S11" s="15">
        <v>2</v>
      </c>
      <c r="T11" s="15">
        <v>43</v>
      </c>
      <c r="U11" s="15">
        <v>42</v>
      </c>
      <c r="V11" s="27"/>
      <c r="W11" s="15">
        <v>16</v>
      </c>
      <c r="X11" s="15">
        <v>1035</v>
      </c>
      <c r="Y11" s="15">
        <v>0</v>
      </c>
      <c r="Z11" s="15">
        <v>60</v>
      </c>
      <c r="AA11" s="15">
        <v>1095</v>
      </c>
      <c r="AB11" s="15">
        <v>68.4375</v>
      </c>
      <c r="AC11" s="27"/>
      <c r="AD11" s="15">
        <v>15</v>
      </c>
      <c r="AE11" s="15">
        <v>1017</v>
      </c>
      <c r="AF11" s="15">
        <v>0</v>
      </c>
      <c r="AG11" s="15">
        <v>4</v>
      </c>
      <c r="AH11" s="15">
        <v>1021</v>
      </c>
      <c r="AI11" s="15">
        <v>68.066666666666663</v>
      </c>
      <c r="AJ11" s="27"/>
      <c r="AK11" s="15">
        <v>16</v>
      </c>
      <c r="AL11" s="15">
        <v>1047</v>
      </c>
      <c r="AM11" s="15">
        <v>0</v>
      </c>
      <c r="AN11" s="15">
        <v>16</v>
      </c>
      <c r="AO11" s="15">
        <v>1063</v>
      </c>
      <c r="AP11" s="15">
        <v>66.4375</v>
      </c>
      <c r="AQ11" s="27"/>
      <c r="AR11" s="15">
        <v>4</v>
      </c>
      <c r="AS11" s="15">
        <v>241</v>
      </c>
      <c r="AT11" s="15">
        <v>0</v>
      </c>
      <c r="AU11" s="15">
        <v>0</v>
      </c>
      <c r="AV11" s="15">
        <v>241</v>
      </c>
      <c r="AW11" s="15">
        <v>60.25</v>
      </c>
    </row>
    <row r="12" spans="1:50" x14ac:dyDescent="0.25">
      <c r="A12" s="15" t="s">
        <v>273</v>
      </c>
      <c r="B12" s="15" t="s">
        <v>49</v>
      </c>
      <c r="C12" s="15">
        <v>77.63</v>
      </c>
      <c r="D12" s="15">
        <v>311</v>
      </c>
      <c r="E12" s="15">
        <v>5.35</v>
      </c>
      <c r="F12" s="15">
        <v>-2.0324886026812803</v>
      </c>
      <c r="G12" s="15">
        <v>30</v>
      </c>
      <c r="H12" s="15">
        <v>1.4278620347637756</v>
      </c>
      <c r="I12" s="15">
        <v>26.5</v>
      </c>
      <c r="J12" s="15">
        <v>-1.3851026265057611</v>
      </c>
      <c r="K12" s="15">
        <v>99</v>
      </c>
      <c r="L12" s="15">
        <v>-1.7211285405012196</v>
      </c>
      <c r="M12" s="15"/>
      <c r="N12" s="15"/>
      <c r="O12" s="15"/>
      <c r="P12" s="15"/>
      <c r="Q12" s="15">
        <v>-3.7108577349244856</v>
      </c>
      <c r="R12" s="15">
        <v>-0.92771443373112139</v>
      </c>
      <c r="S12" s="15">
        <v>3</v>
      </c>
      <c r="T12" s="15">
        <v>93</v>
      </c>
      <c r="U12" s="15">
        <v>89</v>
      </c>
      <c r="V12" s="27"/>
      <c r="W12" s="15">
        <v>15</v>
      </c>
      <c r="X12" s="15">
        <v>901</v>
      </c>
      <c r="Y12" s="15">
        <v>0</v>
      </c>
      <c r="Z12" s="15">
        <v>45</v>
      </c>
      <c r="AA12" s="15">
        <v>946</v>
      </c>
      <c r="AB12" s="15">
        <v>63.06666666666667</v>
      </c>
      <c r="AC12" s="27"/>
      <c r="AD12" s="15">
        <v>3</v>
      </c>
      <c r="AE12" s="15">
        <v>197</v>
      </c>
      <c r="AF12" s="15">
        <v>0</v>
      </c>
      <c r="AG12" s="15">
        <v>8</v>
      </c>
      <c r="AH12" s="15">
        <v>205</v>
      </c>
      <c r="AI12" s="15">
        <v>68.333333333333329</v>
      </c>
      <c r="AJ12" s="27"/>
      <c r="AK12" s="15">
        <v>14</v>
      </c>
      <c r="AL12" s="15">
        <v>909</v>
      </c>
      <c r="AM12" s="15">
        <v>0</v>
      </c>
      <c r="AN12" s="15">
        <v>8</v>
      </c>
      <c r="AO12" s="15">
        <v>917</v>
      </c>
      <c r="AP12" s="15">
        <v>65.5</v>
      </c>
      <c r="AQ12" s="27"/>
      <c r="AR12" s="15">
        <v>13</v>
      </c>
      <c r="AS12" s="15">
        <v>925</v>
      </c>
      <c r="AT12" s="15">
        <v>0</v>
      </c>
      <c r="AU12" s="15">
        <v>61</v>
      </c>
      <c r="AV12" s="15">
        <v>986</v>
      </c>
      <c r="AW12" s="15">
        <v>75.84615384615384</v>
      </c>
    </row>
    <row r="13" spans="1:50" x14ac:dyDescent="0.25">
      <c r="A13" s="15" t="s">
        <v>395</v>
      </c>
      <c r="B13" s="15" t="s">
        <v>49</v>
      </c>
      <c r="C13" s="15">
        <v>75.25</v>
      </c>
      <c r="D13" s="15">
        <v>317</v>
      </c>
      <c r="E13" s="15">
        <v>5.09</v>
      </c>
      <c r="F13" s="15">
        <v>-1.1263701920869253</v>
      </c>
      <c r="G13" s="15">
        <v>35</v>
      </c>
      <c r="H13" s="15">
        <v>2.162173954405096</v>
      </c>
      <c r="I13" s="15">
        <v>29</v>
      </c>
      <c r="J13" s="15">
        <v>-0.82355213314351261</v>
      </c>
      <c r="K13" s="15">
        <v>98</v>
      </c>
      <c r="L13" s="15">
        <v>-1.8327623747633512</v>
      </c>
      <c r="M13" s="15">
        <v>4.83</v>
      </c>
      <c r="N13" s="15">
        <v>-1.8684279786721671</v>
      </c>
      <c r="O13" s="15">
        <v>8.1300000000000008</v>
      </c>
      <c r="P13" s="15">
        <v>-2.1820145699257218</v>
      </c>
      <c r="Q13" s="15">
        <v>-5.6709532941865817</v>
      </c>
      <c r="R13" s="15">
        <v>-0.94515888236443024</v>
      </c>
      <c r="S13" s="15">
        <v>3</v>
      </c>
      <c r="T13" s="15">
        <v>100</v>
      </c>
      <c r="U13" s="15">
        <v>96</v>
      </c>
      <c r="V13" s="27"/>
      <c r="W13" s="15"/>
      <c r="X13" s="15"/>
      <c r="Y13" s="15"/>
      <c r="Z13" s="15"/>
      <c r="AA13" s="15">
        <v>0</v>
      </c>
      <c r="AB13" s="15" t="s">
        <v>815</v>
      </c>
      <c r="AC13" s="27"/>
      <c r="AD13" s="15"/>
      <c r="AE13" s="15"/>
      <c r="AF13" s="15"/>
      <c r="AG13" s="15"/>
      <c r="AH13" s="15">
        <v>0</v>
      </c>
      <c r="AI13" s="15" t="s">
        <v>815</v>
      </c>
      <c r="AJ13" s="27"/>
      <c r="AK13" s="15"/>
      <c r="AL13" s="15"/>
      <c r="AM13" s="15"/>
      <c r="AN13" s="15"/>
      <c r="AO13" s="15">
        <v>0</v>
      </c>
      <c r="AP13" s="15" t="s">
        <v>815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422</v>
      </c>
      <c r="B14" s="15" t="s">
        <v>49</v>
      </c>
      <c r="C14" s="15">
        <v>74.63</v>
      </c>
      <c r="D14" s="15">
        <v>310</v>
      </c>
      <c r="E14" s="15">
        <v>5.5</v>
      </c>
      <c r="F14" s="15">
        <v>-2.5552492241780249</v>
      </c>
      <c r="G14" s="15">
        <v>29</v>
      </c>
      <c r="H14" s="15">
        <v>1.2809996508355115</v>
      </c>
      <c r="I14" s="15"/>
      <c r="J14" s="15"/>
      <c r="K14" s="15"/>
      <c r="L14" s="15"/>
      <c r="M14" s="15"/>
      <c r="N14" s="15"/>
      <c r="O14" s="15"/>
      <c r="P14" s="15"/>
      <c r="Q14" s="15">
        <v>-1.2742495733425134</v>
      </c>
      <c r="R14" s="15">
        <v>-0.63712478667125672</v>
      </c>
      <c r="S14" s="15">
        <v>3</v>
      </c>
      <c r="T14" s="15">
        <v>89</v>
      </c>
      <c r="U14" s="15">
        <v>85</v>
      </c>
      <c r="V14" s="27"/>
      <c r="W14" s="15">
        <v>12</v>
      </c>
      <c r="X14" s="15">
        <v>485</v>
      </c>
      <c r="Y14" s="15">
        <v>0</v>
      </c>
      <c r="Z14" s="15">
        <v>45</v>
      </c>
      <c r="AA14" s="15">
        <v>530</v>
      </c>
      <c r="AB14" s="15">
        <v>44.166666666666664</v>
      </c>
      <c r="AC14" s="27"/>
      <c r="AD14" s="15">
        <v>5</v>
      </c>
      <c r="AE14" s="15">
        <v>180</v>
      </c>
      <c r="AF14" s="15">
        <v>0</v>
      </c>
      <c r="AG14" s="15">
        <v>0</v>
      </c>
      <c r="AH14" s="15">
        <v>180</v>
      </c>
      <c r="AI14" s="15">
        <v>36</v>
      </c>
      <c r="AJ14" s="27"/>
      <c r="AK14" s="15"/>
      <c r="AL14" s="15"/>
      <c r="AM14" s="15"/>
      <c r="AN14" s="15"/>
      <c r="AO14" s="15">
        <v>0</v>
      </c>
      <c r="AP14" s="15" t="s">
        <v>815</v>
      </c>
      <c r="AQ14" s="27"/>
      <c r="AR14" s="15"/>
      <c r="AS14" s="15"/>
      <c r="AT14" s="15"/>
      <c r="AU14" s="15"/>
      <c r="AV14" s="15">
        <v>0</v>
      </c>
      <c r="AW14" s="15" t="s">
        <v>815</v>
      </c>
    </row>
    <row r="15" spans="1:50" x14ac:dyDescent="0.25">
      <c r="A15" s="15" t="s">
        <v>50</v>
      </c>
      <c r="B15" s="15" t="s">
        <v>49</v>
      </c>
      <c r="C15" s="15">
        <v>76.13</v>
      </c>
      <c r="D15" s="15">
        <v>298</v>
      </c>
      <c r="E15" s="15">
        <v>5.3</v>
      </c>
      <c r="F15" s="15">
        <v>-1.8582350621823662</v>
      </c>
      <c r="G15" s="15">
        <v>21</v>
      </c>
      <c r="H15" s="15">
        <v>0.10610057940939874</v>
      </c>
      <c r="I15" s="15">
        <v>25</v>
      </c>
      <c r="J15" s="15">
        <v>-1.7220329225231101</v>
      </c>
      <c r="K15" s="15">
        <v>101</v>
      </c>
      <c r="L15" s="15">
        <v>-1.4978608719769559</v>
      </c>
      <c r="M15" s="15">
        <v>4.6100000000000003</v>
      </c>
      <c r="N15" s="15">
        <v>-0.97742613244645415</v>
      </c>
      <c r="O15" s="15">
        <v>7.44</v>
      </c>
      <c r="P15" s="15">
        <v>-0.47618119327357789</v>
      </c>
      <c r="Q15" s="15">
        <v>-6.4256356029930659</v>
      </c>
      <c r="R15" s="15">
        <v>-1.0709392671655109</v>
      </c>
      <c r="S15" s="15"/>
      <c r="T15" s="15"/>
      <c r="U15" s="15"/>
      <c r="V15" s="27"/>
      <c r="W15" s="15"/>
      <c r="X15" s="15"/>
      <c r="Y15" s="15"/>
      <c r="Z15" s="15"/>
      <c r="AA15" s="15">
        <v>0</v>
      </c>
      <c r="AB15" s="15" t="s">
        <v>815</v>
      </c>
      <c r="AC15" s="27"/>
      <c r="AD15" s="15"/>
      <c r="AE15" s="15"/>
      <c r="AF15" s="15"/>
      <c r="AG15" s="15"/>
      <c r="AH15" s="15">
        <v>0</v>
      </c>
      <c r="AI15" s="15" t="s">
        <v>815</v>
      </c>
      <c r="AJ15" s="27"/>
      <c r="AK15" s="15"/>
      <c r="AL15" s="15"/>
      <c r="AM15" s="15"/>
      <c r="AN15" s="15"/>
      <c r="AO15" s="15">
        <v>0</v>
      </c>
      <c r="AP15" s="15" t="s">
        <v>815</v>
      </c>
      <c r="AQ15" s="27"/>
      <c r="AR15" s="15"/>
      <c r="AS15" s="15"/>
      <c r="AT15" s="15"/>
      <c r="AU15" s="15"/>
      <c r="AV15" s="15">
        <v>0</v>
      </c>
      <c r="AW15" s="15" t="s">
        <v>815</v>
      </c>
    </row>
    <row r="16" spans="1:50" x14ac:dyDescent="0.25">
      <c r="A16" s="15" t="s">
        <v>354</v>
      </c>
      <c r="B16" s="15" t="s">
        <v>49</v>
      </c>
      <c r="C16" s="15">
        <v>76.75</v>
      </c>
      <c r="D16" s="15">
        <v>329</v>
      </c>
      <c r="E16" s="15">
        <v>5.36</v>
      </c>
      <c r="F16" s="15">
        <v>-2.0673393107810654</v>
      </c>
      <c r="G16" s="15">
        <v>25</v>
      </c>
      <c r="H16" s="15">
        <v>0.69355011512245512</v>
      </c>
      <c r="I16" s="15">
        <v>25.5</v>
      </c>
      <c r="J16" s="15">
        <v>-1.6097228238506605</v>
      </c>
      <c r="K16" s="15">
        <v>90</v>
      </c>
      <c r="L16" s="15">
        <v>-2.7258330488604057</v>
      </c>
      <c r="M16" s="15">
        <v>4.83</v>
      </c>
      <c r="N16" s="15">
        <v>-1.8684279786721671</v>
      </c>
      <c r="O16" s="15">
        <v>7.7</v>
      </c>
      <c r="P16" s="15">
        <v>-1.118958987374385</v>
      </c>
      <c r="Q16" s="15">
        <v>-8.6967320344162289</v>
      </c>
      <c r="R16" s="15">
        <v>-1.4494553390693714</v>
      </c>
      <c r="S16" s="15">
        <v>5</v>
      </c>
      <c r="T16" s="15">
        <v>153</v>
      </c>
      <c r="U16" s="15">
        <v>143</v>
      </c>
      <c r="V16" s="27"/>
      <c r="W16" s="15">
        <v>12</v>
      </c>
      <c r="X16" s="15">
        <v>312</v>
      </c>
      <c r="Y16" s="15">
        <v>0</v>
      </c>
      <c r="Z16" s="15">
        <v>51</v>
      </c>
      <c r="AA16" s="15">
        <v>363</v>
      </c>
      <c r="AB16" s="15">
        <v>30.25</v>
      </c>
      <c r="AC16" s="27"/>
      <c r="AD16" s="15"/>
      <c r="AE16" s="15"/>
      <c r="AF16" s="15"/>
      <c r="AG16" s="15"/>
      <c r="AH16" s="15">
        <v>0</v>
      </c>
      <c r="AI16" s="15" t="s">
        <v>815</v>
      </c>
      <c r="AJ16" s="27"/>
      <c r="AK16" s="15"/>
      <c r="AL16" s="15"/>
      <c r="AM16" s="15"/>
      <c r="AN16" s="15"/>
      <c r="AO16" s="15">
        <v>0</v>
      </c>
      <c r="AP16" s="15" t="s">
        <v>815</v>
      </c>
      <c r="AQ16" s="27"/>
      <c r="AR16" s="15"/>
      <c r="AS16" s="15"/>
      <c r="AT16" s="15"/>
      <c r="AU16" s="15"/>
      <c r="AV16" s="15">
        <v>0</v>
      </c>
      <c r="AW16" s="15" t="s">
        <v>815</v>
      </c>
    </row>
    <row r="17" spans="1:49" x14ac:dyDescent="0.25">
      <c r="A17" s="15" t="s">
        <v>134</v>
      </c>
      <c r="B17" s="15" t="s">
        <v>49</v>
      </c>
      <c r="C17" s="15">
        <v>75.63</v>
      </c>
      <c r="D17" s="15">
        <v>313</v>
      </c>
      <c r="E17" s="15">
        <v>5.42</v>
      </c>
      <c r="F17" s="15">
        <v>-2.2764435593797616</v>
      </c>
      <c r="G17" s="15">
        <v>23</v>
      </c>
      <c r="H17" s="15">
        <v>0.39982534726592694</v>
      </c>
      <c r="I17" s="15">
        <v>24</v>
      </c>
      <c r="J17" s="15">
        <v>-1.9466531198680097</v>
      </c>
      <c r="K17" s="15">
        <v>100</v>
      </c>
      <c r="L17" s="15">
        <v>-1.6094947062390876</v>
      </c>
      <c r="M17" s="15">
        <v>4.8899999999999997</v>
      </c>
      <c r="N17" s="15">
        <v>-2.1114284821882694</v>
      </c>
      <c r="O17" s="15">
        <v>8.14</v>
      </c>
      <c r="P17" s="15">
        <v>-2.2067367927757524</v>
      </c>
      <c r="Q17" s="15">
        <v>-9.7509313131849531</v>
      </c>
      <c r="R17" s="15">
        <v>-1.6251552188641589</v>
      </c>
      <c r="S17" s="15">
        <v>4</v>
      </c>
      <c r="T17" s="15">
        <v>137</v>
      </c>
      <c r="U17" s="15">
        <v>129</v>
      </c>
      <c r="V17" s="27"/>
      <c r="W17" s="15"/>
      <c r="X17" s="15"/>
      <c r="Y17" s="15"/>
      <c r="Z17" s="15"/>
      <c r="AA17" s="15">
        <v>0</v>
      </c>
      <c r="AB17" s="15" t="s">
        <v>815</v>
      </c>
      <c r="AC17" s="27"/>
      <c r="AD17" s="15">
        <v>4</v>
      </c>
      <c r="AE17" s="15">
        <v>4</v>
      </c>
      <c r="AF17" s="15">
        <v>0</v>
      </c>
      <c r="AG17" s="15">
        <v>11</v>
      </c>
      <c r="AH17" s="15">
        <v>15</v>
      </c>
      <c r="AI17" s="15">
        <v>3.75</v>
      </c>
      <c r="AJ17" s="27"/>
      <c r="AK17" s="15">
        <v>13</v>
      </c>
      <c r="AL17" s="15">
        <v>144</v>
      </c>
      <c r="AM17" s="15">
        <v>0</v>
      </c>
      <c r="AN17" s="15">
        <v>50</v>
      </c>
      <c r="AO17" s="15">
        <v>194</v>
      </c>
      <c r="AP17" s="15">
        <v>14.923076923076923</v>
      </c>
      <c r="AQ17" s="27"/>
      <c r="AR17" s="15">
        <v>14</v>
      </c>
      <c r="AS17" s="15">
        <v>249</v>
      </c>
      <c r="AT17" s="15">
        <v>0</v>
      </c>
      <c r="AU17" s="15">
        <v>61</v>
      </c>
      <c r="AV17" s="15">
        <v>310</v>
      </c>
      <c r="AW17" s="15">
        <v>22.142857142857142</v>
      </c>
    </row>
    <row r="18" spans="1:49" x14ac:dyDescent="0.25">
      <c r="A18" s="15" t="s">
        <v>439</v>
      </c>
      <c r="B18" s="15" t="s">
        <v>49</v>
      </c>
      <c r="C18" s="15">
        <v>78</v>
      </c>
      <c r="D18" s="15">
        <v>315</v>
      </c>
      <c r="E18" s="15">
        <v>5.48</v>
      </c>
      <c r="F18" s="15">
        <v>-2.4855478079784605</v>
      </c>
      <c r="G18" s="15">
        <v>22</v>
      </c>
      <c r="H18" s="15">
        <v>0.25296296333766283</v>
      </c>
      <c r="I18" s="15">
        <v>28.5</v>
      </c>
      <c r="J18" s="15">
        <v>-0.9358622318159624</v>
      </c>
      <c r="K18" s="15">
        <v>102</v>
      </c>
      <c r="L18" s="15">
        <v>-1.386227037714824</v>
      </c>
      <c r="M18" s="15">
        <v>4.8600000000000003</v>
      </c>
      <c r="N18" s="15">
        <v>-1.9899282304302199</v>
      </c>
      <c r="O18" s="15">
        <v>7.81</v>
      </c>
      <c r="P18" s="15">
        <v>-1.3909034387247252</v>
      </c>
      <c r="Q18" s="15">
        <v>-7.9355057833265299</v>
      </c>
      <c r="R18" s="15">
        <v>-1.3225842972210884</v>
      </c>
      <c r="S18" s="15">
        <v>5</v>
      </c>
      <c r="T18" s="15">
        <v>145</v>
      </c>
      <c r="U18" s="15">
        <v>137</v>
      </c>
      <c r="V18" s="27"/>
      <c r="W18" s="15"/>
      <c r="X18" s="15"/>
      <c r="Y18" s="15"/>
      <c r="Z18" s="15"/>
      <c r="AA18" s="15">
        <v>0</v>
      </c>
      <c r="AB18" s="15" t="s">
        <v>815</v>
      </c>
      <c r="AC18" s="27"/>
      <c r="AD18" s="15"/>
      <c r="AE18" s="15"/>
      <c r="AF18" s="15"/>
      <c r="AG18" s="15"/>
      <c r="AH18" s="15">
        <v>0</v>
      </c>
      <c r="AI18" s="15" t="s">
        <v>815</v>
      </c>
      <c r="AJ18" s="27"/>
      <c r="AK18" s="15">
        <v>6</v>
      </c>
      <c r="AL18" s="15">
        <v>21</v>
      </c>
      <c r="AM18" s="15">
        <v>0</v>
      </c>
      <c r="AN18" s="15">
        <v>27</v>
      </c>
      <c r="AO18" s="15">
        <v>48</v>
      </c>
      <c r="AP18" s="15">
        <v>8</v>
      </c>
      <c r="AQ18" s="27"/>
      <c r="AR18" s="15"/>
      <c r="AS18" s="15"/>
      <c r="AT18" s="15"/>
      <c r="AU18" s="15"/>
      <c r="AV18" s="15">
        <v>0</v>
      </c>
      <c r="AW18" s="15" t="s">
        <v>815</v>
      </c>
    </row>
    <row r="19" spans="1:49" x14ac:dyDescent="0.25">
      <c r="A19" s="15" t="s">
        <v>227</v>
      </c>
      <c r="B19" s="15" t="s">
        <v>49</v>
      </c>
      <c r="C19" s="15">
        <v>75.25</v>
      </c>
      <c r="D19" s="15">
        <v>336</v>
      </c>
      <c r="E19" s="15">
        <v>5.34</v>
      </c>
      <c r="F19" s="15">
        <v>-1.9976378945814981</v>
      </c>
      <c r="G19" s="15">
        <v>30</v>
      </c>
      <c r="H19" s="15">
        <v>1.4278620347637756</v>
      </c>
      <c r="I19" s="15">
        <v>29</v>
      </c>
      <c r="J19" s="15">
        <v>-0.82355213314351261</v>
      </c>
      <c r="K19" s="15">
        <v>108</v>
      </c>
      <c r="L19" s="15">
        <v>-0.71642403214203332</v>
      </c>
      <c r="M19" s="15">
        <v>4.78</v>
      </c>
      <c r="N19" s="15">
        <v>-1.6659275590754146</v>
      </c>
      <c r="O19" s="15">
        <v>8.25</v>
      </c>
      <c r="P19" s="15">
        <v>-2.478681244126093</v>
      </c>
      <c r="Q19" s="15">
        <v>-6.254360828304776</v>
      </c>
      <c r="R19" s="15">
        <v>-1.0423934713841294</v>
      </c>
      <c r="S19" s="15">
        <v>3</v>
      </c>
      <c r="T19" s="15">
        <v>81</v>
      </c>
      <c r="U19" s="15">
        <v>77</v>
      </c>
      <c r="V19" s="27"/>
      <c r="W19" s="15">
        <v>13</v>
      </c>
      <c r="X19" s="15">
        <v>812</v>
      </c>
      <c r="Y19" s="15">
        <v>0</v>
      </c>
      <c r="Z19" s="15">
        <v>41</v>
      </c>
      <c r="AA19" s="15">
        <v>853</v>
      </c>
      <c r="AB19" s="15">
        <v>65.615384615384613</v>
      </c>
      <c r="AC19" s="27"/>
      <c r="AD19" s="15">
        <v>16</v>
      </c>
      <c r="AE19" s="15">
        <v>1053</v>
      </c>
      <c r="AF19" s="15">
        <v>0</v>
      </c>
      <c r="AG19" s="15">
        <v>65</v>
      </c>
      <c r="AH19" s="15">
        <v>1118</v>
      </c>
      <c r="AI19" s="15">
        <v>69.875</v>
      </c>
      <c r="AJ19" s="27"/>
      <c r="AK19" s="15">
        <v>16</v>
      </c>
      <c r="AL19" s="15">
        <v>1118</v>
      </c>
      <c r="AM19" s="15">
        <v>0</v>
      </c>
      <c r="AN19" s="15">
        <v>75</v>
      </c>
      <c r="AO19" s="15">
        <v>1193</v>
      </c>
      <c r="AP19" s="15">
        <v>74.5625</v>
      </c>
      <c r="AQ19" s="27"/>
      <c r="AR19" s="15">
        <v>15</v>
      </c>
      <c r="AS19" s="15">
        <v>888</v>
      </c>
      <c r="AT19" s="15">
        <v>0</v>
      </c>
      <c r="AU19" s="15">
        <v>48</v>
      </c>
      <c r="AV19" s="15">
        <v>936</v>
      </c>
      <c r="AW19" s="15">
        <v>62.4</v>
      </c>
    </row>
    <row r="20" spans="1:49" x14ac:dyDescent="0.25">
      <c r="A20" s="15" t="s">
        <v>409</v>
      </c>
      <c r="B20" s="15" t="s">
        <v>49</v>
      </c>
      <c r="C20" s="15">
        <v>75</v>
      </c>
      <c r="D20" s="15">
        <v>313</v>
      </c>
      <c r="E20" s="15">
        <v>5.31</v>
      </c>
      <c r="F20" s="15">
        <v>-1.8930857702821484</v>
      </c>
      <c r="G20" s="15">
        <v>30</v>
      </c>
      <c r="H20" s="15">
        <v>1.4278620347637756</v>
      </c>
      <c r="I20" s="15">
        <v>29</v>
      </c>
      <c r="J20" s="15">
        <v>-0.82355213314351261</v>
      </c>
      <c r="K20" s="15">
        <v>101</v>
      </c>
      <c r="L20" s="15">
        <v>-1.4978608719769559</v>
      </c>
      <c r="M20" s="15">
        <v>4.47</v>
      </c>
      <c r="N20" s="15">
        <v>-0.41042495757554298</v>
      </c>
      <c r="O20" s="15">
        <v>7.55</v>
      </c>
      <c r="P20" s="15">
        <v>-0.74812564462391817</v>
      </c>
      <c r="Q20" s="15">
        <v>-3.9451873428383029</v>
      </c>
      <c r="R20" s="15">
        <v>-0.65753122380638385</v>
      </c>
      <c r="S20" s="15">
        <v>5</v>
      </c>
      <c r="T20" s="15">
        <v>175</v>
      </c>
      <c r="U20" s="15">
        <v>158</v>
      </c>
      <c r="V20" s="27"/>
      <c r="W20" s="15">
        <v>11</v>
      </c>
      <c r="X20" s="15">
        <v>223</v>
      </c>
      <c r="Y20" s="15">
        <v>0</v>
      </c>
      <c r="Z20" s="15">
        <v>53</v>
      </c>
      <c r="AA20" s="15">
        <v>276</v>
      </c>
      <c r="AB20" s="15">
        <v>25.09090909090909</v>
      </c>
      <c r="AC20" s="27"/>
      <c r="AD20" s="15">
        <v>16</v>
      </c>
      <c r="AE20" s="15">
        <v>547</v>
      </c>
      <c r="AF20" s="15">
        <v>0</v>
      </c>
      <c r="AG20" s="15">
        <v>103</v>
      </c>
      <c r="AH20" s="15">
        <v>650</v>
      </c>
      <c r="AI20" s="15">
        <v>40.625</v>
      </c>
      <c r="AJ20" s="27"/>
      <c r="AK20" s="15">
        <v>13</v>
      </c>
      <c r="AL20" s="15">
        <v>265</v>
      </c>
      <c r="AM20" s="15">
        <v>0</v>
      </c>
      <c r="AN20" s="15">
        <v>67</v>
      </c>
      <c r="AO20" s="15">
        <v>332</v>
      </c>
      <c r="AP20" s="15">
        <v>25.53846153846154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1" spans="1:49" x14ac:dyDescent="0.25">
      <c r="A21" s="15" t="s">
        <v>198</v>
      </c>
      <c r="B21" s="15" t="s">
        <v>49</v>
      </c>
      <c r="C21" s="15">
        <v>75.5</v>
      </c>
      <c r="D21" s="15">
        <v>323</v>
      </c>
      <c r="E21" s="15">
        <v>5.34</v>
      </c>
      <c r="F21" s="15">
        <v>-1.9976378945814981</v>
      </c>
      <c r="G21" s="15"/>
      <c r="H21" s="15"/>
      <c r="I21" s="15">
        <v>21.5</v>
      </c>
      <c r="J21" s="15">
        <v>-2.5082036132302581</v>
      </c>
      <c r="K21" s="15">
        <v>99</v>
      </c>
      <c r="L21" s="15">
        <v>-1.7211285405012196</v>
      </c>
      <c r="M21" s="15">
        <v>4.83</v>
      </c>
      <c r="N21" s="15">
        <v>-1.8684279786721671</v>
      </c>
      <c r="O21" s="15">
        <v>8.26</v>
      </c>
      <c r="P21" s="15">
        <v>-2.5034034669761231</v>
      </c>
      <c r="Q21" s="15">
        <v>-10.598801493961268</v>
      </c>
      <c r="R21" s="15">
        <v>-2.1197602987922535</v>
      </c>
      <c r="S21" s="15">
        <v>6</v>
      </c>
      <c r="T21" s="15">
        <v>179</v>
      </c>
      <c r="U21" s="15">
        <v>161</v>
      </c>
      <c r="V21" s="27"/>
      <c r="W21" s="15"/>
      <c r="X21" s="15"/>
      <c r="Y21" s="15"/>
      <c r="Z21" s="15"/>
      <c r="AA21" s="15">
        <v>0</v>
      </c>
      <c r="AB21" s="15" t="s">
        <v>815</v>
      </c>
      <c r="AC21" s="27"/>
      <c r="AD21" s="15"/>
      <c r="AE21" s="15"/>
      <c r="AF21" s="15"/>
      <c r="AG21" s="15"/>
      <c r="AH21" s="15">
        <v>0</v>
      </c>
      <c r="AI21" s="15" t="s">
        <v>815</v>
      </c>
      <c r="AJ21" s="27"/>
      <c r="AK21" s="15"/>
      <c r="AL21" s="15"/>
      <c r="AM21" s="15"/>
      <c r="AN21" s="15"/>
      <c r="AO21" s="15">
        <v>0</v>
      </c>
      <c r="AP21" s="15" t="s">
        <v>815</v>
      </c>
      <c r="AQ21" s="27"/>
      <c r="AR21" s="15">
        <v>10</v>
      </c>
      <c r="AS21" s="15">
        <v>403</v>
      </c>
      <c r="AT21" s="15">
        <v>0</v>
      </c>
      <c r="AU21" s="15">
        <v>25</v>
      </c>
      <c r="AV21" s="15">
        <v>428</v>
      </c>
      <c r="AW21" s="15">
        <v>42.8</v>
      </c>
    </row>
    <row r="22" spans="1:49" x14ac:dyDescent="0.25">
      <c r="A22" s="15" t="s">
        <v>143</v>
      </c>
      <c r="B22" s="15" t="s">
        <v>49</v>
      </c>
      <c r="C22" s="15">
        <v>76.25</v>
      </c>
      <c r="D22" s="15">
        <v>313</v>
      </c>
      <c r="E22" s="15">
        <v>5.25</v>
      </c>
      <c r="F22" s="15">
        <v>-1.6839815216834524</v>
      </c>
      <c r="G22" s="15">
        <v>26</v>
      </c>
      <c r="H22" s="15">
        <v>0.84041249905071924</v>
      </c>
      <c r="I22" s="15">
        <v>27</v>
      </c>
      <c r="J22" s="15">
        <v>-1.2727925278333114</v>
      </c>
      <c r="K22" s="15">
        <v>99</v>
      </c>
      <c r="L22" s="15">
        <v>-1.7211285405012196</v>
      </c>
      <c r="M22" s="15">
        <v>4.82</v>
      </c>
      <c r="N22" s="15">
        <v>-1.8279278947528173</v>
      </c>
      <c r="O22" s="15">
        <v>7.95</v>
      </c>
      <c r="P22" s="15">
        <v>-1.7370145586251615</v>
      </c>
      <c r="Q22" s="15">
        <v>-7.4024325443452428</v>
      </c>
      <c r="R22" s="15">
        <v>-1.2337387573908738</v>
      </c>
      <c r="S22" s="15">
        <v>5</v>
      </c>
      <c r="T22" s="15">
        <v>143</v>
      </c>
      <c r="U22" s="15">
        <v>135</v>
      </c>
      <c r="V22" s="27"/>
      <c r="W22" s="15"/>
      <c r="X22" s="15"/>
      <c r="Y22" s="15"/>
      <c r="Z22" s="15"/>
      <c r="AA22" s="15">
        <v>0</v>
      </c>
      <c r="AB22" s="15" t="s">
        <v>815</v>
      </c>
      <c r="AC22" s="27"/>
      <c r="AD22" s="15"/>
      <c r="AE22" s="15"/>
      <c r="AF22" s="15"/>
      <c r="AG22" s="15"/>
      <c r="AH22" s="15">
        <v>0</v>
      </c>
      <c r="AI22" s="15" t="s">
        <v>815</v>
      </c>
      <c r="AJ22" s="27"/>
      <c r="AK22" s="15"/>
      <c r="AL22" s="15"/>
      <c r="AM22" s="15"/>
      <c r="AN22" s="15"/>
      <c r="AO22" s="15">
        <v>0</v>
      </c>
      <c r="AP22" s="15" t="s">
        <v>815</v>
      </c>
      <c r="AQ22" s="27"/>
      <c r="AR22" s="15"/>
      <c r="AS22" s="15"/>
      <c r="AT22" s="15"/>
      <c r="AU22" s="15"/>
      <c r="AV22" s="15">
        <v>0</v>
      </c>
      <c r="AW22" s="15" t="s">
        <v>815</v>
      </c>
    </row>
    <row r="23" spans="1:49" x14ac:dyDescent="0.25">
      <c r="A23" s="15" t="s">
        <v>47</v>
      </c>
      <c r="B23" s="15" t="s">
        <v>49</v>
      </c>
      <c r="C23" s="15">
        <v>75.13</v>
      </c>
      <c r="D23" s="15">
        <v>310</v>
      </c>
      <c r="E23" s="15">
        <v>5.18</v>
      </c>
      <c r="F23" s="15">
        <v>-1.4400265649849711</v>
      </c>
      <c r="G23" s="15">
        <v>42</v>
      </c>
      <c r="H23" s="15">
        <v>3.190210641902945</v>
      </c>
      <c r="I23" s="15">
        <v>29</v>
      </c>
      <c r="J23" s="15">
        <v>-0.82355213314351261</v>
      </c>
      <c r="K23" s="15">
        <v>109</v>
      </c>
      <c r="L23" s="15">
        <v>-0.60479019787990163</v>
      </c>
      <c r="M23" s="15">
        <v>4.66</v>
      </c>
      <c r="N23" s="15">
        <v>-1.1799265520432065</v>
      </c>
      <c r="O23" s="15">
        <v>8.26</v>
      </c>
      <c r="P23" s="15">
        <v>-2.5034034669761231</v>
      </c>
      <c r="Q23" s="15">
        <v>-3.3614882731247699</v>
      </c>
      <c r="R23" s="15">
        <v>-0.56024804552079499</v>
      </c>
      <c r="S23" s="15">
        <v>4</v>
      </c>
      <c r="T23" s="15">
        <v>111</v>
      </c>
      <c r="U23" s="15">
        <v>106</v>
      </c>
      <c r="V23" s="27"/>
      <c r="W23" s="15">
        <v>16</v>
      </c>
      <c r="X23" s="15">
        <v>1063</v>
      </c>
      <c r="Y23" s="15">
        <v>0</v>
      </c>
      <c r="Z23" s="15">
        <v>27</v>
      </c>
      <c r="AA23" s="15">
        <v>1090</v>
      </c>
      <c r="AB23" s="15">
        <v>68.125</v>
      </c>
      <c r="AC23" s="27"/>
      <c r="AD23" s="15">
        <v>16</v>
      </c>
      <c r="AE23" s="15">
        <v>1055</v>
      </c>
      <c r="AF23" s="15">
        <v>0</v>
      </c>
      <c r="AG23" s="15">
        <v>32</v>
      </c>
      <c r="AH23" s="15">
        <v>1087</v>
      </c>
      <c r="AI23" s="15">
        <v>67.9375</v>
      </c>
      <c r="AJ23" s="27"/>
      <c r="AK23" s="15">
        <v>16</v>
      </c>
      <c r="AL23" s="15">
        <v>1060</v>
      </c>
      <c r="AM23" s="15">
        <v>0</v>
      </c>
      <c r="AN23" s="15">
        <v>0</v>
      </c>
      <c r="AO23" s="15">
        <v>1060</v>
      </c>
      <c r="AP23" s="15">
        <v>66.25</v>
      </c>
      <c r="AQ23" s="27"/>
      <c r="AR23" s="15">
        <v>16</v>
      </c>
      <c r="AS23" s="15">
        <v>962</v>
      </c>
      <c r="AT23" s="15">
        <v>0</v>
      </c>
      <c r="AU23" s="15">
        <v>0</v>
      </c>
      <c r="AV23" s="15">
        <v>962</v>
      </c>
      <c r="AW23" s="15">
        <v>60.125</v>
      </c>
    </row>
    <row r="24" spans="1:49" x14ac:dyDescent="0.25">
      <c r="A24" s="15" t="s">
        <v>194</v>
      </c>
      <c r="B24" s="15" t="s">
        <v>49</v>
      </c>
      <c r="C24" s="15">
        <v>76.63</v>
      </c>
      <c r="D24" s="15">
        <v>316</v>
      </c>
      <c r="E24" s="15">
        <v>5.19</v>
      </c>
      <c r="F24" s="15">
        <v>-1.4748772730847564</v>
      </c>
      <c r="G24" s="15">
        <v>26</v>
      </c>
      <c r="H24" s="15">
        <v>0.84041249905071924</v>
      </c>
      <c r="I24" s="15">
        <v>26.5</v>
      </c>
      <c r="J24" s="15">
        <v>-1.3851026265057611</v>
      </c>
      <c r="K24" s="15">
        <v>108</v>
      </c>
      <c r="L24" s="15">
        <v>-0.71642403214203332</v>
      </c>
      <c r="M24" s="15">
        <v>4.47</v>
      </c>
      <c r="N24" s="15">
        <v>-0.41042495757554298</v>
      </c>
      <c r="O24" s="15">
        <v>7.49</v>
      </c>
      <c r="P24" s="15">
        <v>-0.5997923075237328</v>
      </c>
      <c r="Q24" s="15">
        <v>-3.7462086977811069</v>
      </c>
      <c r="R24" s="15">
        <v>-0.62436811629685118</v>
      </c>
      <c r="S24" s="15"/>
      <c r="T24" s="15"/>
      <c r="U24" s="15"/>
      <c r="V24" s="27"/>
      <c r="W24" s="15">
        <v>4</v>
      </c>
      <c r="X24" s="15">
        <v>226</v>
      </c>
      <c r="Y24" s="15">
        <v>0</v>
      </c>
      <c r="Z24" s="15">
        <v>6</v>
      </c>
      <c r="AA24" s="15">
        <v>232</v>
      </c>
      <c r="AB24" s="15">
        <v>58</v>
      </c>
      <c r="AC24" s="27"/>
      <c r="AD24" s="15">
        <v>5</v>
      </c>
      <c r="AE24" s="15">
        <v>24</v>
      </c>
      <c r="AF24" s="15">
        <v>0</v>
      </c>
      <c r="AG24" s="15">
        <v>8</v>
      </c>
      <c r="AH24" s="15">
        <v>32</v>
      </c>
      <c r="AI24" s="15">
        <v>6.4</v>
      </c>
      <c r="AJ24" s="27"/>
      <c r="AK24" s="15">
        <v>16</v>
      </c>
      <c r="AL24" s="15">
        <v>540</v>
      </c>
      <c r="AM24" s="15">
        <v>1</v>
      </c>
      <c r="AN24" s="15">
        <v>71</v>
      </c>
      <c r="AO24" s="15">
        <v>612</v>
      </c>
      <c r="AP24" s="15">
        <v>38.25</v>
      </c>
      <c r="AQ24" s="27"/>
      <c r="AR24" s="15">
        <v>16</v>
      </c>
      <c r="AS24" s="15">
        <v>53</v>
      </c>
      <c r="AT24" s="15">
        <v>0</v>
      </c>
      <c r="AU24" s="15">
        <v>116</v>
      </c>
      <c r="AV24" s="15">
        <v>169</v>
      </c>
      <c r="AW24" s="15">
        <v>10.5625</v>
      </c>
    </row>
    <row r="25" spans="1:49" x14ac:dyDescent="0.25">
      <c r="A25" s="15" t="s">
        <v>407</v>
      </c>
      <c r="B25" s="15" t="s">
        <v>49</v>
      </c>
      <c r="C25" s="15">
        <v>74.63</v>
      </c>
      <c r="D25" s="15">
        <v>310</v>
      </c>
      <c r="E25" s="15">
        <v>4.93</v>
      </c>
      <c r="F25" s="15">
        <v>-0.56875886249039842</v>
      </c>
      <c r="G25" s="15">
        <v>25</v>
      </c>
      <c r="H25" s="15">
        <v>0.69355011512245512</v>
      </c>
      <c r="I25" s="15">
        <v>27.5</v>
      </c>
      <c r="J25" s="15">
        <v>-1.1604824291608618</v>
      </c>
      <c r="K25" s="15"/>
      <c r="L25" s="15"/>
      <c r="M25" s="15"/>
      <c r="N25" s="15"/>
      <c r="O25" s="15"/>
      <c r="P25" s="15"/>
      <c r="Q25" s="15">
        <v>-1.035691176528805</v>
      </c>
      <c r="R25" s="15">
        <v>-0.34523039217626833</v>
      </c>
      <c r="S25" s="15">
        <v>3</v>
      </c>
      <c r="T25" s="15">
        <v>92</v>
      </c>
      <c r="U25" s="15">
        <v>88</v>
      </c>
      <c r="V25" s="27"/>
      <c r="W25" s="15">
        <v>13</v>
      </c>
      <c r="X25" s="15">
        <v>660</v>
      </c>
      <c r="Y25" s="15">
        <v>0</v>
      </c>
      <c r="Z25" s="15">
        <v>29</v>
      </c>
      <c r="AA25" s="15">
        <v>689</v>
      </c>
      <c r="AB25" s="15">
        <v>53</v>
      </c>
      <c r="AC25" s="27"/>
      <c r="AD25" s="15">
        <v>16</v>
      </c>
      <c r="AE25" s="15">
        <v>1074</v>
      </c>
      <c r="AF25" s="15">
        <v>0</v>
      </c>
      <c r="AG25" s="15">
        <v>96</v>
      </c>
      <c r="AH25" s="15">
        <v>1170</v>
      </c>
      <c r="AI25" s="15">
        <v>73.125</v>
      </c>
      <c r="AJ25" s="27"/>
      <c r="AK25" s="15">
        <v>16</v>
      </c>
      <c r="AL25" s="15">
        <v>1099</v>
      </c>
      <c r="AM25" s="15">
        <v>0</v>
      </c>
      <c r="AN25" s="15">
        <v>72</v>
      </c>
      <c r="AO25" s="15">
        <v>1171</v>
      </c>
      <c r="AP25" s="15">
        <v>73.1875</v>
      </c>
      <c r="AQ25" s="27"/>
      <c r="AR25" s="15">
        <v>13</v>
      </c>
      <c r="AS25" s="15">
        <v>844</v>
      </c>
      <c r="AT25" s="15">
        <v>0</v>
      </c>
      <c r="AU25" s="15">
        <v>54</v>
      </c>
      <c r="AV25" s="15">
        <v>898</v>
      </c>
      <c r="AW25" s="15">
        <v>69.07692307692308</v>
      </c>
    </row>
    <row r="26" spans="1:49" x14ac:dyDescent="0.25">
      <c r="A26" s="15" t="s">
        <v>390</v>
      </c>
      <c r="B26" s="15" t="s">
        <v>49</v>
      </c>
      <c r="C26" s="15">
        <v>76.13</v>
      </c>
      <c r="D26" s="15">
        <v>307</v>
      </c>
      <c r="E26" s="15">
        <v>5.04</v>
      </c>
      <c r="F26" s="15">
        <v>-0.95211665158801151</v>
      </c>
      <c r="G26" s="15">
        <v>25</v>
      </c>
      <c r="H26" s="15">
        <v>0.69355011512245512</v>
      </c>
      <c r="I26" s="15">
        <v>25</v>
      </c>
      <c r="J26" s="15">
        <v>-1.7220329225231101</v>
      </c>
      <c r="K26" s="15">
        <v>101</v>
      </c>
      <c r="L26" s="15">
        <v>-1.4978608719769559</v>
      </c>
      <c r="M26" s="15">
        <v>4.4400000000000004</v>
      </c>
      <c r="N26" s="15">
        <v>-0.28892470581749369</v>
      </c>
      <c r="O26" s="15">
        <v>7.6</v>
      </c>
      <c r="P26" s="15">
        <v>-0.87173675887407298</v>
      </c>
      <c r="Q26" s="15">
        <v>-4.6391217956571884</v>
      </c>
      <c r="R26" s="15">
        <v>-0.77318696594286473</v>
      </c>
      <c r="S26" s="15">
        <v>2</v>
      </c>
      <c r="T26" s="15">
        <v>33</v>
      </c>
      <c r="U26" s="15">
        <v>33</v>
      </c>
      <c r="V26" s="27"/>
      <c r="W26" s="15">
        <v>13</v>
      </c>
      <c r="X26" s="15">
        <v>128</v>
      </c>
      <c r="Y26" s="15">
        <v>0</v>
      </c>
      <c r="Z26" s="15">
        <v>64</v>
      </c>
      <c r="AA26" s="15">
        <v>192</v>
      </c>
      <c r="AB26" s="15">
        <v>14.76923076923077</v>
      </c>
      <c r="AC26" s="27"/>
      <c r="AD26" s="15">
        <v>11</v>
      </c>
      <c r="AE26" s="15">
        <v>628</v>
      </c>
      <c r="AF26" s="15">
        <v>0</v>
      </c>
      <c r="AG26" s="15">
        <v>37</v>
      </c>
      <c r="AH26" s="15">
        <v>665</v>
      </c>
      <c r="AI26" s="15">
        <v>60.454545454545453</v>
      </c>
      <c r="AJ26" s="27"/>
      <c r="AK26" s="15">
        <v>16</v>
      </c>
      <c r="AL26" s="15">
        <v>1055</v>
      </c>
      <c r="AM26" s="15">
        <v>0</v>
      </c>
      <c r="AN26" s="15">
        <v>18</v>
      </c>
      <c r="AO26" s="15">
        <v>1073</v>
      </c>
      <c r="AP26" s="15">
        <v>67.0625</v>
      </c>
      <c r="AQ26" s="27"/>
      <c r="AR26" s="15">
        <v>16</v>
      </c>
      <c r="AS26" s="15">
        <v>1075</v>
      </c>
      <c r="AT26" s="15">
        <v>0</v>
      </c>
      <c r="AU26" s="15">
        <v>62</v>
      </c>
      <c r="AV26" s="15">
        <v>1137</v>
      </c>
      <c r="AW26" s="15">
        <v>71.0625</v>
      </c>
    </row>
    <row r="27" spans="1:49" x14ac:dyDescent="0.25">
      <c r="A27" s="15" t="s">
        <v>174</v>
      </c>
      <c r="B27" s="15" t="s">
        <v>49</v>
      </c>
      <c r="C27" s="15">
        <v>76.63</v>
      </c>
      <c r="D27" s="15">
        <v>316</v>
      </c>
      <c r="E27" s="15">
        <v>5.16</v>
      </c>
      <c r="F27" s="15">
        <v>-1.3703251487854067</v>
      </c>
      <c r="G27" s="15">
        <v>25</v>
      </c>
      <c r="H27" s="15">
        <v>0.69355011512245512</v>
      </c>
      <c r="I27" s="15">
        <v>24.5</v>
      </c>
      <c r="J27" s="15">
        <v>-1.8343430211955598</v>
      </c>
      <c r="K27" s="15">
        <v>98</v>
      </c>
      <c r="L27" s="15">
        <v>-1.8327623747633512</v>
      </c>
      <c r="M27" s="15">
        <v>5.16</v>
      </c>
      <c r="N27" s="15">
        <v>-3.2049307480107383</v>
      </c>
      <c r="O27" s="15">
        <v>7.87</v>
      </c>
      <c r="P27" s="15">
        <v>-1.5392367758249128</v>
      </c>
      <c r="Q27" s="15">
        <v>-9.0880479534575134</v>
      </c>
      <c r="R27" s="15">
        <v>-1.5146746589095856</v>
      </c>
      <c r="S27" s="15">
        <v>6</v>
      </c>
      <c r="T27" s="15">
        <v>193</v>
      </c>
      <c r="U27" s="15">
        <v>173</v>
      </c>
      <c r="V27" s="27"/>
      <c r="W27" s="15">
        <v>16</v>
      </c>
      <c r="X27" s="15">
        <v>997</v>
      </c>
      <c r="Y27" s="15">
        <v>0</v>
      </c>
      <c r="Z27" s="15">
        <v>68</v>
      </c>
      <c r="AA27" s="15">
        <v>1065</v>
      </c>
      <c r="AB27" s="15">
        <v>66.5625</v>
      </c>
      <c r="AC27" s="27"/>
      <c r="AD27" s="15">
        <v>16</v>
      </c>
      <c r="AE27" s="15">
        <v>406</v>
      </c>
      <c r="AF27" s="15">
        <v>0</v>
      </c>
      <c r="AG27" s="15">
        <v>82</v>
      </c>
      <c r="AH27" s="15">
        <v>488</v>
      </c>
      <c r="AI27" s="15">
        <v>30.5</v>
      </c>
      <c r="AJ27" s="27"/>
      <c r="AK27" s="15">
        <v>16</v>
      </c>
      <c r="AL27" s="15">
        <v>801</v>
      </c>
      <c r="AM27" s="15">
        <v>0</v>
      </c>
      <c r="AN27" s="15">
        <v>75</v>
      </c>
      <c r="AO27" s="15">
        <v>876</v>
      </c>
      <c r="AP27" s="15">
        <v>54.75</v>
      </c>
      <c r="AQ27" s="27"/>
      <c r="AR27" s="15">
        <v>15</v>
      </c>
      <c r="AS27" s="15">
        <v>790</v>
      </c>
      <c r="AT27" s="15">
        <v>0</v>
      </c>
      <c r="AU27" s="15">
        <v>81</v>
      </c>
      <c r="AV27" s="15">
        <v>871</v>
      </c>
      <c r="AW27" s="15">
        <v>58.06666666666667</v>
      </c>
    </row>
    <row r="28" spans="1:49" x14ac:dyDescent="0.25">
      <c r="A28" s="15" t="s">
        <v>353</v>
      </c>
      <c r="B28" s="15" t="s">
        <v>45</v>
      </c>
      <c r="C28" s="15">
        <v>77.75</v>
      </c>
      <c r="D28" s="15">
        <v>336</v>
      </c>
      <c r="E28" s="15">
        <v>5.3</v>
      </c>
      <c r="F28" s="15">
        <v>-1.8582350621823662</v>
      </c>
      <c r="G28" s="15">
        <v>36</v>
      </c>
      <c r="H28" s="15">
        <v>2.3090363383333603</v>
      </c>
      <c r="I28" s="15">
        <v>24.5</v>
      </c>
      <c r="J28" s="15">
        <v>-1.8343430211955598</v>
      </c>
      <c r="K28" s="15"/>
      <c r="L28" s="15"/>
      <c r="M28" s="15"/>
      <c r="N28" s="15"/>
      <c r="O28" s="15"/>
      <c r="P28" s="15"/>
      <c r="Q28" s="15">
        <v>-1.3835417450445657</v>
      </c>
      <c r="R28" s="15">
        <v>-0.46118058168152193</v>
      </c>
      <c r="S28" s="15"/>
      <c r="T28" s="15"/>
      <c r="U28" s="15"/>
      <c r="V28" s="27"/>
      <c r="W28" s="15"/>
      <c r="X28" s="15"/>
      <c r="Y28" s="15"/>
      <c r="Z28" s="15"/>
      <c r="AA28" s="15">
        <v>0</v>
      </c>
      <c r="AB28" s="15" t="s">
        <v>815</v>
      </c>
      <c r="AC28" s="27"/>
      <c r="AD28" s="15"/>
      <c r="AE28" s="15"/>
      <c r="AF28" s="15"/>
      <c r="AG28" s="15"/>
      <c r="AH28" s="15">
        <v>0</v>
      </c>
      <c r="AI28" s="15" t="s">
        <v>815</v>
      </c>
      <c r="AJ28" s="27"/>
      <c r="AK28" s="15"/>
      <c r="AL28" s="15"/>
      <c r="AM28" s="15"/>
      <c r="AN28" s="15"/>
      <c r="AO28" s="15">
        <v>0</v>
      </c>
      <c r="AP28" s="15" t="s">
        <v>815</v>
      </c>
      <c r="AQ28" s="27"/>
      <c r="AR28" s="15"/>
      <c r="AS28" s="15"/>
      <c r="AT28" s="15"/>
      <c r="AU28" s="15"/>
      <c r="AV28" s="15">
        <v>0</v>
      </c>
      <c r="AW28" s="15" t="s">
        <v>815</v>
      </c>
    </row>
    <row r="29" spans="1:49" x14ac:dyDescent="0.25">
      <c r="A29" s="15" t="s">
        <v>405</v>
      </c>
      <c r="B29" s="15" t="s">
        <v>45</v>
      </c>
      <c r="C29" s="15">
        <v>77</v>
      </c>
      <c r="D29" s="15">
        <v>315</v>
      </c>
      <c r="E29" s="15">
        <v>5.16</v>
      </c>
      <c r="F29" s="15">
        <v>-1.3703251487854067</v>
      </c>
      <c r="G29" s="15">
        <v>25</v>
      </c>
      <c r="H29" s="15">
        <v>0.69355011512245512</v>
      </c>
      <c r="I29" s="15">
        <v>28</v>
      </c>
      <c r="J29" s="15">
        <v>-1.0481723304884121</v>
      </c>
      <c r="K29" s="15">
        <v>108</v>
      </c>
      <c r="L29" s="15">
        <v>-0.71642403214203332</v>
      </c>
      <c r="M29" s="15">
        <v>4.71</v>
      </c>
      <c r="N29" s="15">
        <v>-1.3824269716399591</v>
      </c>
      <c r="O29" s="15">
        <v>7.92</v>
      </c>
      <c r="P29" s="15">
        <v>-1.6628478900750676</v>
      </c>
      <c r="Q29" s="15">
        <v>-5.4866462580084239</v>
      </c>
      <c r="R29" s="15">
        <v>-0.91444104300140394</v>
      </c>
      <c r="S29" s="15">
        <v>3</v>
      </c>
      <c r="T29" s="15">
        <v>67</v>
      </c>
      <c r="U29" s="15">
        <v>66</v>
      </c>
      <c r="V29" s="27"/>
      <c r="W29" s="15">
        <v>2</v>
      </c>
      <c r="X29" s="15">
        <v>17</v>
      </c>
      <c r="Y29" s="15">
        <v>0</v>
      </c>
      <c r="Z29" s="15">
        <v>11</v>
      </c>
      <c r="AA29" s="15">
        <v>28</v>
      </c>
      <c r="AB29" s="15">
        <v>14</v>
      </c>
      <c r="AC29" s="27"/>
      <c r="AD29" s="15">
        <v>13</v>
      </c>
      <c r="AE29" s="15">
        <v>764</v>
      </c>
      <c r="AF29" s="15">
        <v>0</v>
      </c>
      <c r="AG29" s="15">
        <v>46</v>
      </c>
      <c r="AH29" s="15">
        <v>810</v>
      </c>
      <c r="AI29" s="15">
        <v>62.307692307692307</v>
      </c>
      <c r="AJ29" s="27"/>
      <c r="AK29" s="15">
        <v>8</v>
      </c>
      <c r="AL29" s="15">
        <v>137</v>
      </c>
      <c r="AM29" s="15">
        <v>0</v>
      </c>
      <c r="AN29" s="15">
        <v>16</v>
      </c>
      <c r="AO29" s="15">
        <v>153</v>
      </c>
      <c r="AP29" s="15">
        <v>19.125</v>
      </c>
      <c r="AQ29" s="27"/>
      <c r="AR29" s="15">
        <v>1</v>
      </c>
      <c r="AS29" s="15">
        <v>46</v>
      </c>
      <c r="AT29" s="15">
        <v>0</v>
      </c>
      <c r="AU29" s="15">
        <v>0</v>
      </c>
      <c r="AV29" s="15">
        <v>46</v>
      </c>
      <c r="AW29" s="15">
        <v>46</v>
      </c>
    </row>
    <row r="30" spans="1:49" x14ac:dyDescent="0.25">
      <c r="A30" s="15" t="s">
        <v>163</v>
      </c>
      <c r="B30" s="15" t="s">
        <v>45</v>
      </c>
      <c r="C30" s="15">
        <v>76.88</v>
      </c>
      <c r="D30" s="15">
        <v>323</v>
      </c>
      <c r="E30" s="15">
        <v>5.28</v>
      </c>
      <c r="F30" s="15">
        <v>-1.7885336459828021</v>
      </c>
      <c r="G30" s="15">
        <v>26</v>
      </c>
      <c r="H30" s="15">
        <v>0.84041249905071924</v>
      </c>
      <c r="I30" s="15">
        <v>23.5</v>
      </c>
      <c r="J30" s="15">
        <v>-2.0589632185404594</v>
      </c>
      <c r="K30" s="15">
        <v>97</v>
      </c>
      <c r="L30" s="15">
        <v>-1.9443962090254832</v>
      </c>
      <c r="M30" s="15">
        <v>5</v>
      </c>
      <c r="N30" s="15">
        <v>-2.5569294053011276</v>
      </c>
      <c r="O30" s="15">
        <v>8.24</v>
      </c>
      <c r="P30" s="15">
        <v>-2.4539590212760625</v>
      </c>
      <c r="Q30" s="15">
        <v>-9.9623690010752153</v>
      </c>
      <c r="R30" s="15">
        <v>-1.6603948335125358</v>
      </c>
      <c r="S30" s="15">
        <v>4</v>
      </c>
      <c r="T30" s="15">
        <v>140</v>
      </c>
      <c r="U30" s="15">
        <v>132</v>
      </c>
      <c r="V30" s="27"/>
      <c r="W30" s="15">
        <v>7</v>
      </c>
      <c r="X30" s="15">
        <v>207</v>
      </c>
      <c r="Y30" s="15">
        <v>0</v>
      </c>
      <c r="Z30" s="15">
        <v>6</v>
      </c>
      <c r="AA30" s="15">
        <v>213</v>
      </c>
      <c r="AB30" s="15">
        <v>30.428571428571427</v>
      </c>
      <c r="AC30" s="27"/>
      <c r="AD30" s="15">
        <v>12</v>
      </c>
      <c r="AE30" s="15">
        <v>467</v>
      </c>
      <c r="AF30" s="15">
        <v>0</v>
      </c>
      <c r="AG30" s="15">
        <v>29</v>
      </c>
      <c r="AH30" s="15">
        <v>496</v>
      </c>
      <c r="AI30" s="15">
        <v>41.333333333333336</v>
      </c>
      <c r="AJ30" s="27"/>
      <c r="AK30" s="15">
        <v>16</v>
      </c>
      <c r="AL30" s="15">
        <v>284</v>
      </c>
      <c r="AM30" s="15">
        <v>0</v>
      </c>
      <c r="AN30" s="15">
        <v>81</v>
      </c>
      <c r="AO30" s="15">
        <v>365</v>
      </c>
      <c r="AP30" s="15">
        <v>22.8125</v>
      </c>
      <c r="AQ30" s="27"/>
      <c r="AR30" s="15">
        <v>12</v>
      </c>
      <c r="AS30" s="15">
        <v>369</v>
      </c>
      <c r="AT30" s="15">
        <v>0</v>
      </c>
      <c r="AU30" s="15">
        <v>65</v>
      </c>
      <c r="AV30" s="15">
        <v>434</v>
      </c>
      <c r="AW30" s="15">
        <v>36.166666666666664</v>
      </c>
    </row>
    <row r="31" spans="1:49" x14ac:dyDescent="0.25">
      <c r="A31" s="15" t="s">
        <v>269</v>
      </c>
      <c r="B31" s="15" t="s">
        <v>45</v>
      </c>
      <c r="C31" s="15">
        <v>75.88</v>
      </c>
      <c r="D31" s="15">
        <v>303</v>
      </c>
      <c r="E31" s="15">
        <v>5.21</v>
      </c>
      <c r="F31" s="15">
        <v>-1.5445786892843207</v>
      </c>
      <c r="G31" s="15">
        <v>21</v>
      </c>
      <c r="H31" s="15">
        <v>0.10610057940939874</v>
      </c>
      <c r="I31" s="15">
        <v>29</v>
      </c>
      <c r="J31" s="15">
        <v>-0.82355213314351261</v>
      </c>
      <c r="K31" s="15">
        <v>108</v>
      </c>
      <c r="L31" s="15">
        <v>-0.71642403214203332</v>
      </c>
      <c r="M31" s="15">
        <v>4.4000000000000004</v>
      </c>
      <c r="N31" s="15">
        <v>-0.126924370140091</v>
      </c>
      <c r="O31" s="15">
        <v>7.57</v>
      </c>
      <c r="P31" s="15">
        <v>-0.79757009032398141</v>
      </c>
      <c r="Q31" s="15">
        <v>-3.9029487356245403</v>
      </c>
      <c r="R31" s="15">
        <v>-0.65049145593742341</v>
      </c>
      <c r="S31" s="15">
        <v>7</v>
      </c>
      <c r="T31" s="15">
        <v>246</v>
      </c>
      <c r="U31" s="15">
        <v>197</v>
      </c>
      <c r="V31" s="27"/>
      <c r="W31" s="15">
        <v>6</v>
      </c>
      <c r="X31" s="15">
        <v>29</v>
      </c>
      <c r="Y31" s="15">
        <v>0</v>
      </c>
      <c r="Z31" s="15">
        <v>5</v>
      </c>
      <c r="AA31" s="15">
        <v>34</v>
      </c>
      <c r="AB31" s="15">
        <v>5.666666666666667</v>
      </c>
      <c r="AC31" s="27"/>
      <c r="AD31" s="15">
        <v>16</v>
      </c>
      <c r="AE31" s="15">
        <v>916</v>
      </c>
      <c r="AF31" s="15">
        <v>0</v>
      </c>
      <c r="AG31" s="15">
        <v>87</v>
      </c>
      <c r="AH31" s="15">
        <v>1003</v>
      </c>
      <c r="AI31" s="15">
        <v>62.6875</v>
      </c>
      <c r="AJ31" s="27"/>
      <c r="AK31" s="15">
        <v>16</v>
      </c>
      <c r="AL31" s="15">
        <v>1010</v>
      </c>
      <c r="AM31" s="15">
        <v>0</v>
      </c>
      <c r="AN31" s="15">
        <v>56</v>
      </c>
      <c r="AO31" s="15">
        <v>1066</v>
      </c>
      <c r="AP31" s="15">
        <v>66.625</v>
      </c>
      <c r="AQ31" s="27"/>
      <c r="AR31" s="15">
        <v>16</v>
      </c>
      <c r="AS31" s="15">
        <v>988</v>
      </c>
      <c r="AT31" s="15">
        <v>0</v>
      </c>
      <c r="AU31" s="15">
        <v>50</v>
      </c>
      <c r="AV31" s="15">
        <v>1038</v>
      </c>
      <c r="AW31" s="15">
        <v>64.875</v>
      </c>
    </row>
    <row r="32" spans="1:49" x14ac:dyDescent="0.25">
      <c r="A32" s="15" t="s">
        <v>259</v>
      </c>
      <c r="B32" s="15" t="s">
        <v>45</v>
      </c>
      <c r="C32" s="15">
        <v>78.75</v>
      </c>
      <c r="D32" s="15">
        <v>322</v>
      </c>
      <c r="E32" s="15">
        <v>5.59</v>
      </c>
      <c r="F32" s="15">
        <v>-2.8689055970760706</v>
      </c>
      <c r="G32" s="15">
        <v>21</v>
      </c>
      <c r="H32" s="15">
        <v>0.10610057940939874</v>
      </c>
      <c r="I32" s="15">
        <v>27.5</v>
      </c>
      <c r="J32" s="15">
        <v>-1.1604824291608618</v>
      </c>
      <c r="K32" s="15">
        <v>96</v>
      </c>
      <c r="L32" s="15">
        <v>-2.0560300432876146</v>
      </c>
      <c r="M32" s="15">
        <v>4.84</v>
      </c>
      <c r="N32" s="15">
        <v>-1.9089280625915168</v>
      </c>
      <c r="O32" s="15">
        <v>7.71</v>
      </c>
      <c r="P32" s="15">
        <v>-1.1436812102244154</v>
      </c>
      <c r="Q32" s="15">
        <v>-9.0319267629310804</v>
      </c>
      <c r="R32" s="15">
        <v>-1.5053211271551801</v>
      </c>
      <c r="S32" s="15">
        <v>2</v>
      </c>
      <c r="T32" s="15">
        <v>44</v>
      </c>
      <c r="U32" s="15">
        <v>43</v>
      </c>
      <c r="V32" s="27"/>
      <c r="W32" s="15">
        <v>1</v>
      </c>
      <c r="X32" s="15">
        <v>0</v>
      </c>
      <c r="Y32" s="15">
        <v>0</v>
      </c>
      <c r="Z32" s="15">
        <v>3</v>
      </c>
      <c r="AA32" s="15">
        <v>3</v>
      </c>
      <c r="AB32" s="15">
        <v>3</v>
      </c>
      <c r="AC32" s="27"/>
      <c r="AD32" s="15">
        <v>12</v>
      </c>
      <c r="AE32" s="15">
        <v>227</v>
      </c>
      <c r="AF32" s="15">
        <v>0</v>
      </c>
      <c r="AG32" s="15">
        <v>49</v>
      </c>
      <c r="AH32" s="15">
        <v>276</v>
      </c>
      <c r="AI32" s="15">
        <v>23</v>
      </c>
      <c r="AJ32" s="27"/>
      <c r="AK32" s="15">
        <v>12</v>
      </c>
      <c r="AL32" s="15">
        <v>406</v>
      </c>
      <c r="AM32" s="15">
        <v>0</v>
      </c>
      <c r="AN32" s="15">
        <v>55</v>
      </c>
      <c r="AO32" s="15">
        <v>461</v>
      </c>
      <c r="AP32" s="15">
        <v>38.416666666666664</v>
      </c>
      <c r="AQ32" s="27"/>
      <c r="AR32" s="15">
        <v>3</v>
      </c>
      <c r="AS32" s="15">
        <v>72</v>
      </c>
      <c r="AT32" s="15">
        <v>0</v>
      </c>
      <c r="AU32" s="15">
        <v>10</v>
      </c>
      <c r="AV32" s="15">
        <v>82</v>
      </c>
      <c r="AW32" s="15">
        <v>27.333333333333332</v>
      </c>
    </row>
    <row r="33" spans="1:49" x14ac:dyDescent="0.25">
      <c r="A33" s="15" t="s">
        <v>360</v>
      </c>
      <c r="B33" s="15" t="s">
        <v>45</v>
      </c>
      <c r="C33" s="15">
        <v>77</v>
      </c>
      <c r="D33" s="15">
        <v>332</v>
      </c>
      <c r="E33" s="15">
        <v>4.92</v>
      </c>
      <c r="F33" s="15">
        <v>-0.53390815439061634</v>
      </c>
      <c r="G33" s="15">
        <v>32</v>
      </c>
      <c r="H33" s="15">
        <v>1.7215868026203038</v>
      </c>
      <c r="I33" s="15">
        <v>28.5</v>
      </c>
      <c r="J33" s="15">
        <v>-0.9358622318159624</v>
      </c>
      <c r="K33" s="15">
        <v>112</v>
      </c>
      <c r="L33" s="15">
        <v>-0.26988869509350621</v>
      </c>
      <c r="M33" s="15">
        <v>4.8600000000000003</v>
      </c>
      <c r="N33" s="15">
        <v>-1.9899282304302199</v>
      </c>
      <c r="O33" s="15">
        <v>7.8</v>
      </c>
      <c r="P33" s="15">
        <v>-1.3661812158746947</v>
      </c>
      <c r="Q33" s="15">
        <v>-3.3741817249846959</v>
      </c>
      <c r="R33" s="15">
        <v>-0.56236362083078262</v>
      </c>
      <c r="S33" s="15">
        <v>1</v>
      </c>
      <c r="T33" s="15">
        <v>2</v>
      </c>
      <c r="U33" s="15">
        <v>2</v>
      </c>
      <c r="V33" s="27"/>
      <c r="W33" s="15">
        <v>16</v>
      </c>
      <c r="X33" s="15">
        <v>649</v>
      </c>
      <c r="Y33" s="15">
        <v>0</v>
      </c>
      <c r="Z33" s="15">
        <v>62</v>
      </c>
      <c r="AA33" s="15">
        <v>711</v>
      </c>
      <c r="AB33" s="15">
        <v>44.4375</v>
      </c>
      <c r="AC33" s="27"/>
      <c r="AD33" s="15">
        <v>16</v>
      </c>
      <c r="AE33" s="15">
        <v>959</v>
      </c>
      <c r="AF33" s="15">
        <v>0</v>
      </c>
      <c r="AG33" s="15">
        <v>45</v>
      </c>
      <c r="AH33" s="15">
        <v>1004</v>
      </c>
      <c r="AI33" s="15">
        <v>62.75</v>
      </c>
      <c r="AJ33" s="27"/>
      <c r="AK33" s="15">
        <v>14</v>
      </c>
      <c r="AL33" s="15">
        <v>892</v>
      </c>
      <c r="AM33" s="15">
        <v>0</v>
      </c>
      <c r="AN33" s="15">
        <v>39</v>
      </c>
      <c r="AO33" s="15">
        <v>931</v>
      </c>
      <c r="AP33" s="15">
        <v>66.5</v>
      </c>
      <c r="AQ33" s="27"/>
      <c r="AR33" s="15">
        <v>6</v>
      </c>
      <c r="AS33" s="15">
        <v>394</v>
      </c>
      <c r="AT33" s="15">
        <v>0</v>
      </c>
      <c r="AU33" s="15">
        <v>26</v>
      </c>
      <c r="AV33" s="15">
        <v>420</v>
      </c>
      <c r="AW33" s="15">
        <v>70</v>
      </c>
    </row>
    <row r="34" spans="1:49" x14ac:dyDescent="0.25">
      <c r="A34" s="15" t="s">
        <v>307</v>
      </c>
      <c r="B34" s="15" t="s">
        <v>45</v>
      </c>
      <c r="C34" s="15">
        <v>78</v>
      </c>
      <c r="D34" s="15">
        <v>309</v>
      </c>
      <c r="E34" s="15">
        <v>5.37</v>
      </c>
      <c r="F34" s="15">
        <v>-2.1021900188808478</v>
      </c>
      <c r="G34" s="15">
        <v>28</v>
      </c>
      <c r="H34" s="15">
        <v>1.1341372669072474</v>
      </c>
      <c r="I34" s="15">
        <v>26</v>
      </c>
      <c r="J34" s="15">
        <v>-1.4974127251782108</v>
      </c>
      <c r="K34" s="15">
        <v>100</v>
      </c>
      <c r="L34" s="15">
        <v>-1.6094947062390876</v>
      </c>
      <c r="M34" s="15">
        <v>4.6399999999999997</v>
      </c>
      <c r="N34" s="15">
        <v>-1.0989263842045034</v>
      </c>
      <c r="O34" s="15">
        <v>7.79</v>
      </c>
      <c r="P34" s="15">
        <v>-1.3414589930246641</v>
      </c>
      <c r="Q34" s="15">
        <v>-6.5153455606200659</v>
      </c>
      <c r="R34" s="15">
        <v>-1.085890926770011</v>
      </c>
      <c r="S34" s="15">
        <v>2</v>
      </c>
      <c r="T34" s="15">
        <v>59</v>
      </c>
      <c r="U34" s="15">
        <v>58</v>
      </c>
      <c r="V34" s="27"/>
      <c r="W34" s="15">
        <v>14</v>
      </c>
      <c r="X34" s="15">
        <v>987</v>
      </c>
      <c r="Y34" s="15">
        <v>0</v>
      </c>
      <c r="Z34" s="15">
        <v>72</v>
      </c>
      <c r="AA34" s="15">
        <v>1059</v>
      </c>
      <c r="AB34" s="15">
        <v>75.642857142857139</v>
      </c>
      <c r="AC34" s="27"/>
      <c r="AD34" s="15">
        <v>16</v>
      </c>
      <c r="AE34" s="15">
        <v>1098</v>
      </c>
      <c r="AF34" s="15">
        <v>0</v>
      </c>
      <c r="AG34" s="15">
        <v>64</v>
      </c>
      <c r="AH34" s="15">
        <v>1162</v>
      </c>
      <c r="AI34" s="15">
        <v>72.625</v>
      </c>
      <c r="AJ34" s="27"/>
      <c r="AK34" s="15">
        <v>10</v>
      </c>
      <c r="AL34" s="15">
        <v>668</v>
      </c>
      <c r="AM34" s="15">
        <v>0</v>
      </c>
      <c r="AN34" s="15">
        <v>48</v>
      </c>
      <c r="AO34" s="15">
        <v>716</v>
      </c>
      <c r="AP34" s="15">
        <v>71.599999999999994</v>
      </c>
      <c r="AQ34" s="27"/>
      <c r="AR34" s="15">
        <v>5</v>
      </c>
      <c r="AS34" s="15">
        <v>313</v>
      </c>
      <c r="AT34" s="15">
        <v>0</v>
      </c>
      <c r="AU34" s="15">
        <v>20</v>
      </c>
      <c r="AV34" s="15">
        <v>333</v>
      </c>
      <c r="AW34" s="15">
        <v>66.599999999999994</v>
      </c>
    </row>
    <row r="35" spans="1:49" x14ac:dyDescent="0.25">
      <c r="A35" s="15" t="s">
        <v>298</v>
      </c>
      <c r="B35" s="15" t="s">
        <v>45</v>
      </c>
      <c r="C35" s="15">
        <v>77.5</v>
      </c>
      <c r="D35" s="15">
        <v>308</v>
      </c>
      <c r="E35" s="15">
        <v>5.07</v>
      </c>
      <c r="F35" s="15">
        <v>-1.0566687758873612</v>
      </c>
      <c r="G35" s="15">
        <v>24</v>
      </c>
      <c r="H35" s="15">
        <v>0.54668773119419101</v>
      </c>
      <c r="I35" s="15">
        <v>30.5</v>
      </c>
      <c r="J35" s="15">
        <v>-0.48662183712616358</v>
      </c>
      <c r="K35" s="15">
        <v>104</v>
      </c>
      <c r="L35" s="15">
        <v>-1.1629593691905604</v>
      </c>
      <c r="M35" s="15">
        <v>4.47</v>
      </c>
      <c r="N35" s="15">
        <v>-0.41042495757554298</v>
      </c>
      <c r="O35" s="15">
        <v>7.34</v>
      </c>
      <c r="P35" s="15">
        <v>-0.22895896477326597</v>
      </c>
      <c r="Q35" s="15">
        <v>-2.7989461733587033</v>
      </c>
      <c r="R35" s="15">
        <v>-0.46649102889311722</v>
      </c>
      <c r="S35" s="15">
        <v>1</v>
      </c>
      <c r="T35" s="15">
        <v>6</v>
      </c>
      <c r="U35" s="15">
        <v>6</v>
      </c>
      <c r="V35" s="27"/>
      <c r="W35" s="15">
        <v>15</v>
      </c>
      <c r="X35" s="15">
        <v>944</v>
      </c>
      <c r="Y35" s="15">
        <v>0</v>
      </c>
      <c r="Z35" s="15">
        <v>65</v>
      </c>
      <c r="AA35" s="15">
        <v>1009</v>
      </c>
      <c r="AB35" s="15">
        <v>67.266666666666666</v>
      </c>
      <c r="AC35" s="27"/>
      <c r="AD35" s="15">
        <v>16</v>
      </c>
      <c r="AE35" s="15">
        <v>1126</v>
      </c>
      <c r="AF35" s="15">
        <v>0</v>
      </c>
      <c r="AG35" s="15">
        <v>66</v>
      </c>
      <c r="AH35" s="15">
        <v>1192</v>
      </c>
      <c r="AI35" s="15">
        <v>74.5</v>
      </c>
      <c r="AJ35" s="27"/>
      <c r="AK35" s="15">
        <v>16</v>
      </c>
      <c r="AL35" s="15">
        <v>978</v>
      </c>
      <c r="AM35" s="15">
        <v>0</v>
      </c>
      <c r="AN35" s="15">
        <v>93</v>
      </c>
      <c r="AO35" s="15">
        <v>1071</v>
      </c>
      <c r="AP35" s="15">
        <v>66.9375</v>
      </c>
      <c r="AQ35" s="27"/>
      <c r="AR35" s="15">
        <v>16</v>
      </c>
      <c r="AS35" s="15">
        <v>1024</v>
      </c>
      <c r="AT35" s="15">
        <v>0</v>
      </c>
      <c r="AU35" s="15">
        <v>74</v>
      </c>
      <c r="AV35" s="15">
        <v>1098</v>
      </c>
      <c r="AW35" s="15">
        <v>68.625</v>
      </c>
    </row>
    <row r="36" spans="1:49" x14ac:dyDescent="0.25">
      <c r="A36" s="15" t="s">
        <v>231</v>
      </c>
      <c r="B36" s="15" t="s">
        <v>45</v>
      </c>
      <c r="C36" s="15">
        <v>78</v>
      </c>
      <c r="D36" s="15">
        <v>311</v>
      </c>
      <c r="E36" s="15">
        <v>5.34</v>
      </c>
      <c r="F36" s="15">
        <v>-1.9976378945814981</v>
      </c>
      <c r="G36" s="15">
        <v>22</v>
      </c>
      <c r="H36" s="15">
        <v>0.25296296333766283</v>
      </c>
      <c r="I36" s="15">
        <v>29</v>
      </c>
      <c r="J36" s="15">
        <v>-0.82355213314351261</v>
      </c>
      <c r="K36" s="15">
        <v>102</v>
      </c>
      <c r="L36" s="15">
        <v>-1.386227037714824</v>
      </c>
      <c r="M36" s="15">
        <v>4.5599999999999996</v>
      </c>
      <c r="N36" s="15">
        <v>-0.77492571284969813</v>
      </c>
      <c r="O36" s="15">
        <v>7.42</v>
      </c>
      <c r="P36" s="15">
        <v>-0.42673674757351465</v>
      </c>
      <c r="Q36" s="15">
        <v>-5.1561165625253853</v>
      </c>
      <c r="R36" s="15">
        <v>-0.85935276042089759</v>
      </c>
      <c r="S36" s="15">
        <v>1</v>
      </c>
      <c r="T36" s="15">
        <v>19</v>
      </c>
      <c r="U36" s="15">
        <v>19</v>
      </c>
      <c r="V36" s="27"/>
      <c r="W36" s="15"/>
      <c r="X36" s="15"/>
      <c r="Y36" s="15"/>
      <c r="Z36" s="15"/>
      <c r="AA36" s="15">
        <v>0</v>
      </c>
      <c r="AB36" s="15" t="s">
        <v>815</v>
      </c>
      <c r="AC36" s="27"/>
      <c r="AD36" s="15"/>
      <c r="AE36" s="15"/>
      <c r="AF36" s="15"/>
      <c r="AG36" s="15"/>
      <c r="AH36" s="15">
        <v>0</v>
      </c>
      <c r="AI36" s="15" t="s">
        <v>815</v>
      </c>
      <c r="AJ36" s="27"/>
      <c r="AK36" s="15"/>
      <c r="AL36" s="15"/>
      <c r="AM36" s="15"/>
      <c r="AN36" s="15"/>
      <c r="AO36" s="15">
        <v>0</v>
      </c>
      <c r="AP36" s="15" t="s">
        <v>815</v>
      </c>
      <c r="AQ36" s="27"/>
      <c r="AR36" s="15"/>
      <c r="AS36" s="15"/>
      <c r="AT36" s="15"/>
      <c r="AU36" s="15"/>
      <c r="AV36" s="15">
        <v>0</v>
      </c>
      <c r="AW36" s="15" t="s">
        <v>815</v>
      </c>
    </row>
    <row r="37" spans="1:49" x14ac:dyDescent="0.25">
      <c r="A37" s="15" t="s">
        <v>43</v>
      </c>
      <c r="B37" s="15" t="s">
        <v>45</v>
      </c>
      <c r="C37" s="15">
        <v>76.25</v>
      </c>
      <c r="D37" s="15">
        <v>302</v>
      </c>
      <c r="E37" s="15">
        <v>4.97</v>
      </c>
      <c r="F37" s="15">
        <v>-0.70816169488953018</v>
      </c>
      <c r="G37" s="15">
        <v>22</v>
      </c>
      <c r="H37" s="15">
        <v>0.25296296333766283</v>
      </c>
      <c r="I37" s="15">
        <v>32</v>
      </c>
      <c r="J37" s="15">
        <v>-0.1496915411088145</v>
      </c>
      <c r="K37" s="15">
        <v>113</v>
      </c>
      <c r="L37" s="15">
        <v>-0.15825486083137441</v>
      </c>
      <c r="M37" s="15">
        <v>4.4400000000000004</v>
      </c>
      <c r="N37" s="15">
        <v>-0.28892470581749369</v>
      </c>
      <c r="O37" s="15">
        <v>7.37</v>
      </c>
      <c r="P37" s="15">
        <v>-0.30312563332335979</v>
      </c>
      <c r="Q37" s="15">
        <v>-1.3551954726329098</v>
      </c>
      <c r="R37" s="15">
        <v>-0.22586591210548498</v>
      </c>
      <c r="S37" s="15">
        <v>2</v>
      </c>
      <c r="T37" s="15">
        <v>35</v>
      </c>
      <c r="U37" s="15">
        <v>35</v>
      </c>
      <c r="V37" s="27"/>
      <c r="W37" s="15">
        <v>16</v>
      </c>
      <c r="X37" s="15">
        <v>1052</v>
      </c>
      <c r="Y37" s="15">
        <v>0</v>
      </c>
      <c r="Z37" s="15">
        <v>65</v>
      </c>
      <c r="AA37" s="15">
        <v>1117</v>
      </c>
      <c r="AB37" s="15">
        <v>69.8125</v>
      </c>
      <c r="AC37" s="27"/>
      <c r="AD37" s="15">
        <v>10</v>
      </c>
      <c r="AE37" s="15">
        <v>615</v>
      </c>
      <c r="AF37" s="15">
        <v>0</v>
      </c>
      <c r="AG37" s="15">
        <v>32</v>
      </c>
      <c r="AH37" s="15">
        <v>647</v>
      </c>
      <c r="AI37" s="15">
        <v>64.7</v>
      </c>
      <c r="AJ37" s="27"/>
      <c r="AK37" s="15">
        <v>5</v>
      </c>
      <c r="AL37" s="15">
        <v>331</v>
      </c>
      <c r="AM37" s="15">
        <v>0</v>
      </c>
      <c r="AN37" s="15">
        <v>18</v>
      </c>
      <c r="AO37" s="15">
        <v>349</v>
      </c>
      <c r="AP37" s="15">
        <v>69.8</v>
      </c>
      <c r="AQ37" s="27"/>
      <c r="AR37" s="15">
        <v>16</v>
      </c>
      <c r="AS37" s="15">
        <v>1068</v>
      </c>
      <c r="AT37" s="15">
        <v>0</v>
      </c>
      <c r="AU37" s="15">
        <v>46</v>
      </c>
      <c r="AV37" s="15">
        <v>1114</v>
      </c>
      <c r="AW37" s="15">
        <v>69.625</v>
      </c>
    </row>
    <row r="38" spans="1:49" x14ac:dyDescent="0.25">
      <c r="A38" s="15" t="s">
        <v>66</v>
      </c>
      <c r="B38" s="15" t="s">
        <v>45</v>
      </c>
      <c r="C38" s="15">
        <v>77.88</v>
      </c>
      <c r="D38" s="15">
        <v>325</v>
      </c>
      <c r="E38" s="15">
        <v>5.19</v>
      </c>
      <c r="F38" s="15">
        <v>-1.4748772730847564</v>
      </c>
      <c r="G38" s="15">
        <v>23</v>
      </c>
      <c r="H38" s="15">
        <v>0.39982534726592694</v>
      </c>
      <c r="I38" s="15">
        <v>23</v>
      </c>
      <c r="J38" s="15">
        <v>-2.1712733172129091</v>
      </c>
      <c r="K38" s="15">
        <v>99</v>
      </c>
      <c r="L38" s="15">
        <v>-1.7211285405012196</v>
      </c>
      <c r="M38" s="15">
        <v>4.6900000000000004</v>
      </c>
      <c r="N38" s="15">
        <v>-1.3014268038012595</v>
      </c>
      <c r="O38" s="15">
        <v>8.14</v>
      </c>
      <c r="P38" s="15">
        <v>-2.2067367927757524</v>
      </c>
      <c r="Q38" s="15">
        <v>-8.4756173801099699</v>
      </c>
      <c r="R38" s="15">
        <v>-1.4126028966849951</v>
      </c>
      <c r="S38" s="15">
        <v>2</v>
      </c>
      <c r="T38" s="15">
        <v>64</v>
      </c>
      <c r="U38" s="15">
        <v>63</v>
      </c>
      <c r="V38" s="27"/>
      <c r="W38" s="15">
        <v>16</v>
      </c>
      <c r="X38" s="15">
        <v>1058</v>
      </c>
      <c r="Y38" s="15">
        <v>0</v>
      </c>
      <c r="Z38" s="15">
        <v>79</v>
      </c>
      <c r="AA38" s="15">
        <v>1137</v>
      </c>
      <c r="AB38" s="15">
        <v>71.0625</v>
      </c>
      <c r="AC38" s="27"/>
      <c r="AD38" s="15">
        <v>16</v>
      </c>
      <c r="AE38" s="15">
        <v>1078</v>
      </c>
      <c r="AF38" s="15">
        <v>0</v>
      </c>
      <c r="AG38" s="15">
        <v>75</v>
      </c>
      <c r="AH38" s="15">
        <v>1153</v>
      </c>
      <c r="AI38" s="15">
        <v>72.0625</v>
      </c>
      <c r="AJ38" s="27"/>
      <c r="AK38" s="15">
        <v>15</v>
      </c>
      <c r="AL38" s="15">
        <v>994</v>
      </c>
      <c r="AM38" s="15">
        <v>0</v>
      </c>
      <c r="AN38" s="15">
        <v>71</v>
      </c>
      <c r="AO38" s="15">
        <v>1065</v>
      </c>
      <c r="AP38" s="15">
        <v>71</v>
      </c>
      <c r="AQ38" s="27"/>
      <c r="AR38" s="15">
        <v>16</v>
      </c>
      <c r="AS38" s="15">
        <v>1061</v>
      </c>
      <c r="AT38" s="15">
        <v>0</v>
      </c>
      <c r="AU38" s="15">
        <v>58</v>
      </c>
      <c r="AV38" s="15">
        <v>1119</v>
      </c>
      <c r="AW38" s="15">
        <v>69.9375</v>
      </c>
    </row>
    <row r="39" spans="1:49" x14ac:dyDescent="0.25">
      <c r="A39" s="15" t="s">
        <v>157</v>
      </c>
      <c r="B39" s="15" t="s">
        <v>45</v>
      </c>
      <c r="C39" s="15">
        <v>77.88</v>
      </c>
      <c r="D39" s="15">
        <v>330</v>
      </c>
      <c r="E39" s="15">
        <v>5.37</v>
      </c>
      <c r="F39" s="15">
        <v>-2.1021900188808478</v>
      </c>
      <c r="G39" s="15">
        <v>36</v>
      </c>
      <c r="H39" s="15">
        <v>2.3090363383333603</v>
      </c>
      <c r="I39" s="15">
        <v>26.5</v>
      </c>
      <c r="J39" s="15">
        <v>-1.3851026265057611</v>
      </c>
      <c r="K39" s="15">
        <v>102</v>
      </c>
      <c r="L39" s="15">
        <v>-1.386227037714824</v>
      </c>
      <c r="M39" s="15">
        <v>4.8600000000000003</v>
      </c>
      <c r="N39" s="15">
        <v>-1.9899282304302199</v>
      </c>
      <c r="O39" s="15">
        <v>8.1300000000000008</v>
      </c>
      <c r="P39" s="15">
        <v>-2.1820145699257218</v>
      </c>
      <c r="Q39" s="15">
        <v>-6.7364261451240139</v>
      </c>
      <c r="R39" s="15">
        <v>-1.1227376908540023</v>
      </c>
      <c r="S39" s="15"/>
      <c r="T39" s="15"/>
      <c r="U39" s="15"/>
      <c r="V39" s="27"/>
      <c r="W39" s="15"/>
      <c r="X39" s="15"/>
      <c r="Y39" s="15"/>
      <c r="Z39" s="15"/>
      <c r="AA39" s="15">
        <v>0</v>
      </c>
      <c r="AB39" s="15" t="s">
        <v>815</v>
      </c>
      <c r="AC39" s="27"/>
      <c r="AD39" s="15"/>
      <c r="AE39" s="15"/>
      <c r="AF39" s="15"/>
      <c r="AG39" s="15"/>
      <c r="AH39" s="15">
        <v>0</v>
      </c>
      <c r="AI39" s="15" t="s">
        <v>815</v>
      </c>
      <c r="AJ39" s="27"/>
      <c r="AK39" s="15"/>
      <c r="AL39" s="15"/>
      <c r="AM39" s="15"/>
      <c r="AN39" s="15"/>
      <c r="AO39" s="15">
        <v>0</v>
      </c>
      <c r="AP39" s="15" t="s">
        <v>815</v>
      </c>
      <c r="AQ39" s="27"/>
      <c r="AR39" s="15">
        <v>5</v>
      </c>
      <c r="AS39" s="15">
        <v>75</v>
      </c>
      <c r="AT39" s="15">
        <v>0</v>
      </c>
      <c r="AU39" s="15">
        <v>11</v>
      </c>
      <c r="AV39" s="15">
        <v>86</v>
      </c>
      <c r="AW39" s="15">
        <v>17.2</v>
      </c>
    </row>
    <row r="40" spans="1:49" x14ac:dyDescent="0.25">
      <c r="A40" s="15" t="s">
        <v>330</v>
      </c>
      <c r="B40" s="15" t="s">
        <v>45</v>
      </c>
      <c r="C40" s="15">
        <v>78.25</v>
      </c>
      <c r="D40" s="15">
        <v>302</v>
      </c>
      <c r="E40" s="15">
        <v>4.97</v>
      </c>
      <c r="F40" s="15">
        <v>-0.70816169488953018</v>
      </c>
      <c r="G40" s="15">
        <v>22</v>
      </c>
      <c r="H40" s="15">
        <v>0.25296296333766283</v>
      </c>
      <c r="I40" s="15">
        <v>33.5</v>
      </c>
      <c r="J40" s="15">
        <v>0.18723875490853459</v>
      </c>
      <c r="K40" s="15"/>
      <c r="L40" s="15"/>
      <c r="M40" s="15"/>
      <c r="N40" s="15"/>
      <c r="O40" s="15"/>
      <c r="P40" s="15"/>
      <c r="Q40" s="15">
        <v>-0.26795997664333276</v>
      </c>
      <c r="R40" s="15">
        <v>-8.9319992214444255E-2</v>
      </c>
      <c r="S40" s="15"/>
      <c r="T40" s="15"/>
      <c r="U40" s="15"/>
      <c r="V40" s="27"/>
      <c r="W40" s="15"/>
      <c r="X40" s="15"/>
      <c r="Y40" s="15"/>
      <c r="Z40" s="15"/>
      <c r="AA40" s="15">
        <v>0</v>
      </c>
      <c r="AB40" s="15" t="s">
        <v>815</v>
      </c>
      <c r="AC40" s="27"/>
      <c r="AD40" s="15"/>
      <c r="AE40" s="15"/>
      <c r="AF40" s="15"/>
      <c r="AG40" s="15"/>
      <c r="AH40" s="15">
        <v>0</v>
      </c>
      <c r="AI40" s="15" t="s">
        <v>815</v>
      </c>
      <c r="AJ40" s="27"/>
      <c r="AK40" s="15"/>
      <c r="AL40" s="15"/>
      <c r="AM40" s="15"/>
      <c r="AN40" s="15"/>
      <c r="AO40" s="15">
        <v>0</v>
      </c>
      <c r="AP40" s="15" t="s">
        <v>815</v>
      </c>
      <c r="AQ40" s="27"/>
      <c r="AR40" s="15"/>
      <c r="AS40" s="15"/>
      <c r="AT40" s="15"/>
      <c r="AU40" s="15"/>
      <c r="AV40" s="15">
        <v>0</v>
      </c>
      <c r="AW40" s="15" t="s">
        <v>815</v>
      </c>
    </row>
    <row r="41" spans="1:49" x14ac:dyDescent="0.25">
      <c r="A41" s="15" t="s">
        <v>368</v>
      </c>
      <c r="B41" s="15" t="s">
        <v>45</v>
      </c>
      <c r="C41" s="15">
        <v>78.5</v>
      </c>
      <c r="D41" s="15">
        <v>301</v>
      </c>
      <c r="E41" s="15">
        <v>5.01</v>
      </c>
      <c r="F41" s="15">
        <v>-0.84756452728866194</v>
      </c>
      <c r="G41" s="15"/>
      <c r="H41" s="15"/>
      <c r="I41" s="15">
        <v>24</v>
      </c>
      <c r="J41" s="15">
        <v>-1.9466531198680097</v>
      </c>
      <c r="K41" s="15">
        <v>92</v>
      </c>
      <c r="L41" s="15">
        <v>-2.5025653803361418</v>
      </c>
      <c r="M41" s="15">
        <v>4.57</v>
      </c>
      <c r="N41" s="15">
        <v>-0.81542579676905147</v>
      </c>
      <c r="O41" s="15">
        <v>7.62</v>
      </c>
      <c r="P41" s="15">
        <v>-0.92118120457413633</v>
      </c>
      <c r="Q41" s="15">
        <v>-7.033390028836001</v>
      </c>
      <c r="R41" s="15">
        <v>-1.4066780057672001</v>
      </c>
      <c r="S41" s="15">
        <v>3</v>
      </c>
      <c r="T41" s="15">
        <v>95</v>
      </c>
      <c r="U41" s="15">
        <v>91</v>
      </c>
      <c r="V41" s="27"/>
      <c r="W41" s="15"/>
      <c r="X41" s="15"/>
      <c r="Y41" s="15"/>
      <c r="Z41" s="15"/>
      <c r="AA41" s="15">
        <v>0</v>
      </c>
      <c r="AB41" s="15" t="s">
        <v>815</v>
      </c>
      <c r="AC41" s="27"/>
      <c r="AD41" s="15">
        <v>13</v>
      </c>
      <c r="AE41" s="15">
        <v>871</v>
      </c>
      <c r="AF41" s="15">
        <v>0</v>
      </c>
      <c r="AG41" s="15">
        <v>58</v>
      </c>
      <c r="AH41" s="15">
        <v>929</v>
      </c>
      <c r="AI41" s="15">
        <v>71.461538461538467</v>
      </c>
      <c r="AJ41" s="27"/>
      <c r="AK41" s="15">
        <v>16</v>
      </c>
      <c r="AL41" s="15">
        <v>1043</v>
      </c>
      <c r="AM41" s="15">
        <v>0</v>
      </c>
      <c r="AN41" s="15">
        <v>68</v>
      </c>
      <c r="AO41" s="15">
        <v>1111</v>
      </c>
      <c r="AP41" s="15">
        <v>69.4375</v>
      </c>
      <c r="AQ41" s="27"/>
      <c r="AR41" s="15">
        <v>15</v>
      </c>
      <c r="AS41" s="15">
        <v>407</v>
      </c>
      <c r="AT41" s="15">
        <v>0</v>
      </c>
      <c r="AU41" s="15">
        <v>71</v>
      </c>
      <c r="AV41" s="15">
        <v>478</v>
      </c>
      <c r="AW41" s="15">
        <v>31.866666666666667</v>
      </c>
    </row>
    <row r="42" spans="1:49" x14ac:dyDescent="0.25">
      <c r="A42" s="15" t="s">
        <v>316</v>
      </c>
      <c r="B42" s="15" t="s">
        <v>45</v>
      </c>
      <c r="C42" s="15">
        <v>78</v>
      </c>
      <c r="D42" s="15">
        <v>314</v>
      </c>
      <c r="E42" s="15">
        <v>5.35</v>
      </c>
      <c r="F42" s="15">
        <v>-2.0324886026812803</v>
      </c>
      <c r="G42" s="15"/>
      <c r="H42" s="15"/>
      <c r="I42" s="15">
        <v>21.5</v>
      </c>
      <c r="J42" s="15">
        <v>-2.5082036132302581</v>
      </c>
      <c r="K42" s="15">
        <v>104</v>
      </c>
      <c r="L42" s="15">
        <v>-1.1629593691905604</v>
      </c>
      <c r="M42" s="15">
        <v>4.95</v>
      </c>
      <c r="N42" s="15">
        <v>-2.354428985704375</v>
      </c>
      <c r="O42" s="15">
        <v>7.93</v>
      </c>
      <c r="P42" s="15">
        <v>-1.6875701129250982</v>
      </c>
      <c r="Q42" s="15">
        <v>-9.7456506837315722</v>
      </c>
      <c r="R42" s="15">
        <v>-1.9491301367463145</v>
      </c>
      <c r="S42" s="15">
        <v>3</v>
      </c>
      <c r="T42" s="15">
        <v>66</v>
      </c>
      <c r="U42" s="15">
        <v>65</v>
      </c>
      <c r="V42" s="27"/>
      <c r="W42" s="15">
        <v>8</v>
      </c>
      <c r="X42" s="15">
        <v>126</v>
      </c>
      <c r="Y42" s="15">
        <v>0</v>
      </c>
      <c r="Z42" s="15">
        <v>32</v>
      </c>
      <c r="AA42" s="15">
        <v>158</v>
      </c>
      <c r="AB42" s="15">
        <v>19.75</v>
      </c>
      <c r="AC42" s="27"/>
      <c r="AD42" s="15">
        <v>16</v>
      </c>
      <c r="AE42" s="15">
        <v>1030</v>
      </c>
      <c r="AF42" s="15">
        <v>0</v>
      </c>
      <c r="AG42" s="15">
        <v>65</v>
      </c>
      <c r="AH42" s="15">
        <v>1095</v>
      </c>
      <c r="AI42" s="15">
        <v>68.4375</v>
      </c>
      <c r="AJ42" s="27"/>
      <c r="AK42" s="15">
        <v>16</v>
      </c>
      <c r="AL42" s="15">
        <v>1017</v>
      </c>
      <c r="AM42" s="15">
        <v>0</v>
      </c>
      <c r="AN42" s="15">
        <v>57</v>
      </c>
      <c r="AO42" s="15">
        <v>1074</v>
      </c>
      <c r="AP42" s="15">
        <v>67.125</v>
      </c>
      <c r="AQ42" s="27"/>
      <c r="AR42" s="15">
        <v>16</v>
      </c>
      <c r="AS42" s="15">
        <v>958</v>
      </c>
      <c r="AT42" s="15">
        <v>0</v>
      </c>
      <c r="AU42" s="15">
        <v>60</v>
      </c>
      <c r="AV42" s="15">
        <v>1018</v>
      </c>
      <c r="AW42" s="15">
        <v>63.625</v>
      </c>
    </row>
    <row r="43" spans="1:49" x14ac:dyDescent="0.25">
      <c r="A43" s="15" t="s">
        <v>209</v>
      </c>
      <c r="B43" s="15" t="s">
        <v>45</v>
      </c>
      <c r="C43" s="15">
        <v>79.13</v>
      </c>
      <c r="D43" s="15">
        <v>331</v>
      </c>
      <c r="E43" s="15">
        <v>5.04</v>
      </c>
      <c r="F43" s="15">
        <v>-0.95211665158801151</v>
      </c>
      <c r="G43" s="15"/>
      <c r="H43" s="15"/>
      <c r="I43" s="15">
        <v>24</v>
      </c>
      <c r="J43" s="15">
        <v>-1.9466531198680097</v>
      </c>
      <c r="K43" s="15">
        <v>93</v>
      </c>
      <c r="L43" s="15">
        <v>-2.3909315460740101</v>
      </c>
      <c r="M43" s="15">
        <v>4.7699999999999996</v>
      </c>
      <c r="N43" s="15">
        <v>-1.6254274751560613</v>
      </c>
      <c r="O43" s="15">
        <v>8.15</v>
      </c>
      <c r="P43" s="15">
        <v>-2.231459015625783</v>
      </c>
      <c r="Q43" s="15">
        <v>-9.1465878083118763</v>
      </c>
      <c r="R43" s="15">
        <v>-1.8293175616623754</v>
      </c>
      <c r="S43" s="15">
        <v>7</v>
      </c>
      <c r="T43" s="15">
        <v>237</v>
      </c>
      <c r="U43" s="15">
        <v>193</v>
      </c>
      <c r="V43" s="27"/>
      <c r="W43" s="15">
        <v>16</v>
      </c>
      <c r="X43" s="15">
        <v>1061</v>
      </c>
      <c r="Y43" s="15">
        <v>0</v>
      </c>
      <c r="Z43" s="15">
        <v>70</v>
      </c>
      <c r="AA43" s="15">
        <v>1131</v>
      </c>
      <c r="AB43" s="15">
        <v>70.6875</v>
      </c>
      <c r="AC43" s="27"/>
      <c r="AD43" s="15">
        <v>10</v>
      </c>
      <c r="AE43" s="15">
        <v>592</v>
      </c>
      <c r="AF43" s="15">
        <v>0</v>
      </c>
      <c r="AG43" s="15">
        <v>39</v>
      </c>
      <c r="AH43" s="15">
        <v>631</v>
      </c>
      <c r="AI43" s="15">
        <v>63.1</v>
      </c>
      <c r="AJ43" s="27"/>
      <c r="AK43" s="15">
        <v>1</v>
      </c>
      <c r="AL43" s="15">
        <v>34</v>
      </c>
      <c r="AM43" s="15">
        <v>0</v>
      </c>
      <c r="AN43" s="15">
        <v>4</v>
      </c>
      <c r="AO43" s="15">
        <v>38</v>
      </c>
      <c r="AP43" s="15">
        <v>38</v>
      </c>
      <c r="AQ43" s="27"/>
      <c r="AR43" s="15">
        <v>7</v>
      </c>
      <c r="AS43" s="15">
        <v>44</v>
      </c>
      <c r="AT43" s="15">
        <v>0</v>
      </c>
      <c r="AU43" s="15">
        <v>25</v>
      </c>
      <c r="AV43" s="15">
        <v>69</v>
      </c>
      <c r="AW43" s="15">
        <v>9.8571428571428577</v>
      </c>
    </row>
    <row r="44" spans="1:49" x14ac:dyDescent="0.25">
      <c r="A44" s="15" t="s">
        <v>271</v>
      </c>
      <c r="B44" s="15" t="s">
        <v>45</v>
      </c>
      <c r="C44" s="15">
        <v>79.13</v>
      </c>
      <c r="D44" s="15">
        <v>309</v>
      </c>
      <c r="E44" s="15">
        <v>4.87</v>
      </c>
      <c r="F44" s="15">
        <v>-0.35965461389170239</v>
      </c>
      <c r="G44" s="15">
        <v>29</v>
      </c>
      <c r="H44" s="15">
        <v>1.2809996508355115</v>
      </c>
      <c r="I44" s="15">
        <v>30.5</v>
      </c>
      <c r="J44" s="15">
        <v>-0.48662183712616358</v>
      </c>
      <c r="K44" s="15">
        <v>116</v>
      </c>
      <c r="L44" s="15">
        <v>0.17664664195502094</v>
      </c>
      <c r="M44" s="15">
        <v>4.49</v>
      </c>
      <c r="N44" s="15">
        <v>-0.4914251254142461</v>
      </c>
      <c r="O44" s="15">
        <v>7.39</v>
      </c>
      <c r="P44" s="15">
        <v>-0.35257007902342086</v>
      </c>
      <c r="Q44" s="15">
        <v>-0.23262536266500045</v>
      </c>
      <c r="R44" s="15">
        <v>-3.8770893777500072E-2</v>
      </c>
      <c r="S44" s="15">
        <v>1</v>
      </c>
      <c r="T44" s="15">
        <v>11</v>
      </c>
      <c r="U44" s="15">
        <v>11</v>
      </c>
      <c r="V44" s="27"/>
      <c r="W44" s="15">
        <v>11</v>
      </c>
      <c r="X44" s="15">
        <v>354</v>
      </c>
      <c r="Y44" s="15">
        <v>0</v>
      </c>
      <c r="Z44" s="15">
        <v>35</v>
      </c>
      <c r="AA44" s="15">
        <v>389</v>
      </c>
      <c r="AB44" s="15">
        <v>35.363636363636367</v>
      </c>
      <c r="AC44" s="27"/>
      <c r="AD44" s="15">
        <v>15</v>
      </c>
      <c r="AE44" s="15">
        <v>908</v>
      </c>
      <c r="AF44" s="15">
        <v>0</v>
      </c>
      <c r="AG44" s="15">
        <v>13</v>
      </c>
      <c r="AH44" s="15">
        <v>921</v>
      </c>
      <c r="AI44" s="15">
        <v>61.4</v>
      </c>
      <c r="AJ44" s="27"/>
      <c r="AK44" s="15">
        <v>16</v>
      </c>
      <c r="AL44" s="15">
        <v>990</v>
      </c>
      <c r="AM44" s="15">
        <v>0</v>
      </c>
      <c r="AN44" s="15">
        <v>49</v>
      </c>
      <c r="AO44" s="15">
        <v>1039</v>
      </c>
      <c r="AP44" s="15">
        <v>64.9375</v>
      </c>
      <c r="AQ44" s="27"/>
      <c r="AR44" s="15">
        <v>16</v>
      </c>
      <c r="AS44" s="15">
        <v>935</v>
      </c>
      <c r="AT44" s="15">
        <v>0</v>
      </c>
      <c r="AU44" s="15">
        <v>71</v>
      </c>
      <c r="AV44" s="15">
        <v>1006</v>
      </c>
      <c r="AW44" s="15">
        <v>62.875</v>
      </c>
    </row>
    <row r="45" spans="1:49" x14ac:dyDescent="0.25">
      <c r="A45" s="15" t="s">
        <v>244</v>
      </c>
      <c r="B45" s="15" t="s">
        <v>45</v>
      </c>
      <c r="C45" s="15">
        <v>77.38</v>
      </c>
      <c r="D45" s="15">
        <v>297</v>
      </c>
      <c r="E45" s="15">
        <v>5.1100000000000003</v>
      </c>
      <c r="F45" s="15">
        <v>-1.1960716082864928</v>
      </c>
      <c r="G45" s="15">
        <v>26</v>
      </c>
      <c r="H45" s="15">
        <v>0.84041249905071924</v>
      </c>
      <c r="I45" s="15">
        <v>29</v>
      </c>
      <c r="J45" s="15">
        <v>-0.82355213314351261</v>
      </c>
      <c r="K45" s="15">
        <v>111</v>
      </c>
      <c r="L45" s="15">
        <v>-0.38152252935563802</v>
      </c>
      <c r="M45" s="15">
        <v>4.6399999999999997</v>
      </c>
      <c r="N45" s="15">
        <v>-1.0989263842045034</v>
      </c>
      <c r="O45" s="15">
        <v>7.4</v>
      </c>
      <c r="P45" s="15">
        <v>-0.37729230187345358</v>
      </c>
      <c r="Q45" s="15">
        <v>-3.0369524578128813</v>
      </c>
      <c r="R45" s="15">
        <v>-0.50615874296881358</v>
      </c>
      <c r="S45" s="15">
        <v>5</v>
      </c>
      <c r="T45" s="15">
        <v>173</v>
      </c>
      <c r="U45" s="15">
        <v>156</v>
      </c>
      <c r="V45" s="27"/>
      <c r="W45" s="15">
        <v>2</v>
      </c>
      <c r="X45" s="15">
        <v>25</v>
      </c>
      <c r="Y45" s="15">
        <v>0</v>
      </c>
      <c r="Z45" s="15">
        <v>29</v>
      </c>
      <c r="AA45" s="15">
        <v>54</v>
      </c>
      <c r="AB45" s="15">
        <v>27</v>
      </c>
      <c r="AC45" s="27"/>
      <c r="AD45" s="15">
        <v>10</v>
      </c>
      <c r="AE45" s="15">
        <v>170</v>
      </c>
      <c r="AF45" s="15">
        <v>0</v>
      </c>
      <c r="AG45" s="15">
        <v>49</v>
      </c>
      <c r="AH45" s="15">
        <v>219</v>
      </c>
      <c r="AI45" s="15">
        <v>21.9</v>
      </c>
      <c r="AJ45" s="27"/>
      <c r="AK45" s="15">
        <v>16</v>
      </c>
      <c r="AL45" s="15">
        <v>657</v>
      </c>
      <c r="AM45" s="15">
        <v>0</v>
      </c>
      <c r="AN45" s="15">
        <v>70</v>
      </c>
      <c r="AO45" s="15">
        <v>727</v>
      </c>
      <c r="AP45" s="15">
        <v>45.4375</v>
      </c>
      <c r="AQ45" s="27"/>
      <c r="AR45" s="15">
        <v>15</v>
      </c>
      <c r="AS45" s="15">
        <v>938</v>
      </c>
      <c r="AT45" s="15">
        <v>0</v>
      </c>
      <c r="AU45" s="15">
        <v>0</v>
      </c>
      <c r="AV45" s="15">
        <v>938</v>
      </c>
      <c r="AW45" s="15">
        <v>62.533333333333331</v>
      </c>
    </row>
    <row r="46" spans="1:49" x14ac:dyDescent="0.25">
      <c r="A46" s="15" t="s">
        <v>294</v>
      </c>
      <c r="B46" s="15" t="s">
        <v>45</v>
      </c>
      <c r="C46" s="15">
        <v>76.25</v>
      </c>
      <c r="D46" s="15">
        <v>308</v>
      </c>
      <c r="E46" s="15">
        <v>5.22</v>
      </c>
      <c r="F46" s="15">
        <v>-1.5794293973841027</v>
      </c>
      <c r="G46" s="15">
        <v>29</v>
      </c>
      <c r="H46" s="15">
        <v>1.2809996508355115</v>
      </c>
      <c r="I46" s="15">
        <v>28</v>
      </c>
      <c r="J46" s="15">
        <v>-1.0481723304884121</v>
      </c>
      <c r="K46" s="15">
        <v>104</v>
      </c>
      <c r="L46" s="15">
        <v>-1.1629593691905604</v>
      </c>
      <c r="M46" s="15">
        <v>4.59</v>
      </c>
      <c r="N46" s="15">
        <v>-0.89642596460775104</v>
      </c>
      <c r="O46" s="15">
        <v>7.65</v>
      </c>
      <c r="P46" s="15">
        <v>-0.99534787312423012</v>
      </c>
      <c r="Q46" s="15">
        <v>-4.4013352839595452</v>
      </c>
      <c r="R46" s="15">
        <v>-0.73355588065992416</v>
      </c>
      <c r="S46" s="15">
        <v>1</v>
      </c>
      <c r="T46" s="15">
        <v>16</v>
      </c>
      <c r="U46" s="15">
        <v>16</v>
      </c>
      <c r="V46" s="27"/>
      <c r="W46" s="15">
        <v>16</v>
      </c>
      <c r="X46" s="15">
        <v>1054</v>
      </c>
      <c r="Y46" s="15">
        <v>0</v>
      </c>
      <c r="Z46" s="15">
        <v>78</v>
      </c>
      <c r="AA46" s="15">
        <v>1132</v>
      </c>
      <c r="AB46" s="15">
        <v>70.75</v>
      </c>
      <c r="AC46" s="27"/>
      <c r="AD46" s="15">
        <v>16</v>
      </c>
      <c r="AE46" s="15">
        <v>1029</v>
      </c>
      <c r="AF46" s="15">
        <v>0</v>
      </c>
      <c r="AG46" s="15">
        <v>57</v>
      </c>
      <c r="AH46" s="15">
        <v>1086</v>
      </c>
      <c r="AI46" s="15">
        <v>67.875</v>
      </c>
      <c r="AJ46" s="27"/>
      <c r="AK46" s="15">
        <v>16</v>
      </c>
      <c r="AL46" s="15">
        <v>1058</v>
      </c>
      <c r="AM46" s="15">
        <v>0</v>
      </c>
      <c r="AN46" s="15">
        <v>79</v>
      </c>
      <c r="AO46" s="15">
        <v>1137</v>
      </c>
      <c r="AP46" s="15">
        <v>71.0625</v>
      </c>
      <c r="AQ46" s="27"/>
      <c r="AR46" s="15">
        <v>16</v>
      </c>
      <c r="AS46" s="15">
        <v>1018</v>
      </c>
      <c r="AT46" s="15">
        <v>0</v>
      </c>
      <c r="AU46" s="15">
        <v>68</v>
      </c>
      <c r="AV46" s="15">
        <v>1086</v>
      </c>
      <c r="AW46" s="15">
        <v>67.875</v>
      </c>
    </row>
    <row r="48" spans="1:49" x14ac:dyDescent="0.25">
      <c r="B48" s="15" t="s">
        <v>818</v>
      </c>
      <c r="C48" s="3">
        <f>AVERAGE(C3:C46)</f>
        <v>76.590681818181849</v>
      </c>
      <c r="D48" s="3">
        <f t="shared" ref="D48:P48" si="0">AVERAGE(D3:D46)</f>
        <v>313.04545454545456</v>
      </c>
      <c r="E48" s="3">
        <f t="shared" si="0"/>
        <v>5.2168181818181827</v>
      </c>
      <c r="F48" s="3">
        <f t="shared" si="0"/>
        <v>-1.5683405357159907</v>
      </c>
      <c r="G48" s="3">
        <f t="shared" si="0"/>
        <v>26.75</v>
      </c>
      <c r="H48" s="3">
        <f t="shared" si="0"/>
        <v>0.95055928699691727</v>
      </c>
      <c r="I48" s="3">
        <f t="shared" si="0"/>
        <v>26.773809523809526</v>
      </c>
      <c r="J48" s="3">
        <f t="shared" si="0"/>
        <v>-1.3235994772327533</v>
      </c>
      <c r="K48" s="3">
        <f t="shared" si="0"/>
        <v>102.42105263157895</v>
      </c>
      <c r="L48" s="3">
        <f t="shared" si="0"/>
        <v>-1.3392233180255053</v>
      </c>
      <c r="M48" s="3">
        <f t="shared" si="0"/>
        <v>4.687297297297297</v>
      </c>
      <c r="N48" s="3">
        <f t="shared" si="0"/>
        <v>-1.2904808351744066</v>
      </c>
      <c r="O48" s="3">
        <f t="shared" si="0"/>
        <v>7.8089189189189172</v>
      </c>
      <c r="P48" s="3">
        <f t="shared" si="0"/>
        <v>-1.3882307659841826</v>
      </c>
    </row>
    <row r="49" spans="2:16" x14ac:dyDescent="0.25">
      <c r="B49" s="15" t="s">
        <v>819</v>
      </c>
      <c r="C49" s="3">
        <f>_xlfn.STDEV.P(C3:C46)</f>
        <v>1.2936196534728597</v>
      </c>
      <c r="D49" s="3">
        <f t="shared" ref="D49:P49" si="1">_xlfn.STDEV.P(D3:D46)</f>
        <v>10.335188227723737</v>
      </c>
      <c r="E49" s="3">
        <f t="shared" si="1"/>
        <v>0.16226763424653404</v>
      </c>
      <c r="F49" s="3">
        <f t="shared" si="1"/>
        <v>0.5655141955168298</v>
      </c>
      <c r="G49" s="3">
        <f t="shared" si="1"/>
        <v>5.2045653036540909</v>
      </c>
      <c r="H49" s="3">
        <f t="shared" si="1"/>
        <v>0.76435486780496986</v>
      </c>
      <c r="I49" s="3">
        <f t="shared" si="1"/>
        <v>2.5939544663009468</v>
      </c>
      <c r="J49" s="3">
        <f t="shared" si="1"/>
        <v>0.58265456412420147</v>
      </c>
      <c r="K49" s="3">
        <f t="shared" si="1"/>
        <v>5.9631834439922775</v>
      </c>
      <c r="L49" s="3">
        <f t="shared" si="1"/>
        <v>0.66569303226132248</v>
      </c>
      <c r="M49" s="3">
        <f t="shared" si="1"/>
        <v>0.18491266965273309</v>
      </c>
      <c r="N49" s="3">
        <f t="shared" si="1"/>
        <v>0.74889786386868562</v>
      </c>
      <c r="O49" s="3">
        <f t="shared" si="1"/>
        <v>0.30387394064683593</v>
      </c>
      <c r="P49" s="3">
        <f t="shared" si="1"/>
        <v>0.75124392789881855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23"/>
  <sheetViews>
    <sheetView zoomScale="55" zoomScaleNormal="55" workbookViewId="0">
      <selection activeCell="H43" sqref="H43"/>
    </sheetView>
  </sheetViews>
  <sheetFormatPr defaultRowHeight="15" x14ac:dyDescent="0.25"/>
  <cols>
    <col min="1" max="1" width="20.14062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301</v>
      </c>
      <c r="B3" s="15" t="s">
        <v>55</v>
      </c>
      <c r="C3" s="15">
        <v>75.25</v>
      </c>
      <c r="D3" s="15">
        <v>220</v>
      </c>
      <c r="E3" s="15">
        <v>4.9400000000000004</v>
      </c>
      <c r="F3" s="15">
        <v>-0.60360957059018372</v>
      </c>
      <c r="G3" s="15"/>
      <c r="H3" s="15"/>
      <c r="I3" s="15">
        <v>28</v>
      </c>
      <c r="J3" s="15">
        <v>-1.0481723304884121</v>
      </c>
      <c r="K3" s="15">
        <v>99</v>
      </c>
      <c r="L3" s="15">
        <v>-1.7211285405012196</v>
      </c>
      <c r="M3" s="15">
        <v>4.34</v>
      </c>
      <c r="N3" s="15">
        <v>0.1160761333760148</v>
      </c>
      <c r="O3" s="15"/>
      <c r="P3" s="15"/>
      <c r="Q3" s="15">
        <v>-3.2568343082038007</v>
      </c>
      <c r="R3" s="15">
        <v>-0.81420857705095018</v>
      </c>
      <c r="S3" s="15"/>
      <c r="T3" s="15"/>
      <c r="U3" s="15"/>
      <c r="V3" s="27"/>
      <c r="W3" s="15"/>
      <c r="X3" s="15"/>
      <c r="Y3" s="15"/>
      <c r="Z3" s="15"/>
      <c r="AA3" s="15">
        <v>0</v>
      </c>
      <c r="AB3" s="15" t="s">
        <v>815</v>
      </c>
      <c r="AC3" s="27"/>
      <c r="AD3" s="15">
        <v>7</v>
      </c>
      <c r="AE3" s="15">
        <v>257</v>
      </c>
      <c r="AF3" s="15">
        <v>0</v>
      </c>
      <c r="AG3" s="15">
        <v>0</v>
      </c>
      <c r="AH3" s="15">
        <v>257</v>
      </c>
      <c r="AI3" s="15">
        <v>36.714285714285715</v>
      </c>
      <c r="AJ3" s="27"/>
      <c r="AK3" s="15">
        <v>1</v>
      </c>
      <c r="AL3" s="15">
        <v>2</v>
      </c>
      <c r="AM3" s="15">
        <v>0</v>
      </c>
      <c r="AN3" s="15">
        <v>0</v>
      </c>
      <c r="AO3" s="15">
        <v>2</v>
      </c>
      <c r="AP3" s="15">
        <v>2</v>
      </c>
      <c r="AQ3" s="27"/>
      <c r="AR3" s="15">
        <v>3</v>
      </c>
      <c r="AS3" s="15">
        <v>26</v>
      </c>
      <c r="AT3" s="15">
        <v>0</v>
      </c>
      <c r="AU3" s="15">
        <v>0</v>
      </c>
      <c r="AV3" s="15">
        <v>26</v>
      </c>
      <c r="AW3" s="15">
        <v>8.6666666666666661</v>
      </c>
    </row>
    <row r="4" spans="1:50" x14ac:dyDescent="0.25">
      <c r="A4" s="15" t="s">
        <v>53</v>
      </c>
      <c r="B4" s="15" t="s">
        <v>55</v>
      </c>
      <c r="C4" s="15">
        <v>77</v>
      </c>
      <c r="D4" s="15">
        <v>232</v>
      </c>
      <c r="E4" s="15">
        <v>4.93</v>
      </c>
      <c r="F4" s="15">
        <v>-0.56875886249039842</v>
      </c>
      <c r="G4" s="15"/>
      <c r="H4" s="15"/>
      <c r="I4" s="15">
        <v>32.5</v>
      </c>
      <c r="J4" s="15">
        <v>-3.7381442436364792E-2</v>
      </c>
      <c r="K4" s="15">
        <v>114</v>
      </c>
      <c r="L4" s="15">
        <v>-4.6621026569242628E-2</v>
      </c>
      <c r="M4" s="15">
        <v>4.21</v>
      </c>
      <c r="N4" s="15">
        <v>0.64257722432757258</v>
      </c>
      <c r="O4" s="15">
        <v>7.08</v>
      </c>
      <c r="P4" s="15">
        <v>0.41381882932754105</v>
      </c>
      <c r="Q4" s="15">
        <v>0.40363472215910784</v>
      </c>
      <c r="R4" s="15">
        <v>8.0726944431821573E-2</v>
      </c>
      <c r="S4" s="15">
        <v>1</v>
      </c>
      <c r="T4" s="15">
        <v>3</v>
      </c>
      <c r="U4" s="15">
        <v>3</v>
      </c>
      <c r="V4" s="27"/>
      <c r="W4" s="15">
        <v>14</v>
      </c>
      <c r="X4" s="15">
        <v>896</v>
      </c>
      <c r="Y4" s="15">
        <v>0</v>
      </c>
      <c r="Z4" s="15">
        <v>0</v>
      </c>
      <c r="AA4" s="15">
        <v>896</v>
      </c>
      <c r="AB4" s="15">
        <v>64</v>
      </c>
      <c r="AC4" s="27"/>
      <c r="AD4" s="15">
        <v>7</v>
      </c>
      <c r="AE4" s="15">
        <v>1058</v>
      </c>
      <c r="AF4" s="15">
        <v>0</v>
      </c>
      <c r="AG4" s="15">
        <v>0</v>
      </c>
      <c r="AH4" s="15">
        <v>1058</v>
      </c>
      <c r="AI4" s="15">
        <v>151.14285714285714</v>
      </c>
      <c r="AJ4" s="27"/>
      <c r="AK4" s="15">
        <v>16</v>
      </c>
      <c r="AL4" s="15">
        <v>1112</v>
      </c>
      <c r="AM4" s="15">
        <v>0</v>
      </c>
      <c r="AN4" s="15">
        <v>0</v>
      </c>
      <c r="AO4" s="15">
        <v>1112</v>
      </c>
      <c r="AP4" s="15">
        <v>69.5</v>
      </c>
      <c r="AQ4" s="27"/>
      <c r="AR4" s="15">
        <v>16</v>
      </c>
      <c r="AS4" s="15">
        <v>1103</v>
      </c>
      <c r="AT4" s="15">
        <v>0</v>
      </c>
      <c r="AU4" s="15">
        <v>0</v>
      </c>
      <c r="AV4" s="15">
        <v>1103</v>
      </c>
      <c r="AW4" s="15">
        <v>68.9375</v>
      </c>
    </row>
    <row r="5" spans="1:50" x14ac:dyDescent="0.25">
      <c r="A5" s="15" t="s">
        <v>350</v>
      </c>
      <c r="B5" s="15" t="s">
        <v>55</v>
      </c>
      <c r="C5" s="15">
        <v>75.25</v>
      </c>
      <c r="D5" s="15">
        <v>228</v>
      </c>
      <c r="E5" s="15">
        <v>4.87</v>
      </c>
      <c r="F5" s="15">
        <v>-0.35965461389170239</v>
      </c>
      <c r="G5" s="15"/>
      <c r="H5" s="15"/>
      <c r="I5" s="15">
        <v>25.5</v>
      </c>
      <c r="J5" s="15">
        <v>-1.6097228238506605</v>
      </c>
      <c r="K5" s="15">
        <v>108</v>
      </c>
      <c r="L5" s="15">
        <v>-0.71642403214203332</v>
      </c>
      <c r="M5" s="15">
        <v>4.3</v>
      </c>
      <c r="N5" s="15">
        <v>0.27807646905341749</v>
      </c>
      <c r="O5" s="15">
        <v>7.22</v>
      </c>
      <c r="P5" s="15">
        <v>6.7707709427107007E-2</v>
      </c>
      <c r="Q5" s="15">
        <v>-2.3400172914038722</v>
      </c>
      <c r="R5" s="15">
        <v>-0.46800345828077444</v>
      </c>
      <c r="S5" s="15"/>
      <c r="T5" s="15"/>
      <c r="U5" s="15"/>
      <c r="V5" s="27"/>
      <c r="W5" s="15"/>
      <c r="X5" s="15"/>
      <c r="Y5" s="15"/>
      <c r="Z5" s="15"/>
      <c r="AA5" s="15">
        <v>0</v>
      </c>
      <c r="AB5" s="15" t="s">
        <v>815</v>
      </c>
      <c r="AC5" s="27"/>
      <c r="AD5" s="15"/>
      <c r="AE5" s="15"/>
      <c r="AF5" s="15"/>
      <c r="AG5" s="15"/>
      <c r="AH5" s="15">
        <v>0</v>
      </c>
      <c r="AI5" s="15" t="s">
        <v>815</v>
      </c>
      <c r="AJ5" s="27"/>
      <c r="AK5" s="15"/>
      <c r="AL5" s="15"/>
      <c r="AM5" s="15"/>
      <c r="AN5" s="15"/>
      <c r="AO5" s="15">
        <v>0</v>
      </c>
      <c r="AP5" s="15" t="s">
        <v>815</v>
      </c>
      <c r="AQ5" s="27"/>
      <c r="AR5" s="15"/>
      <c r="AS5" s="15"/>
      <c r="AT5" s="15"/>
      <c r="AU5" s="15"/>
      <c r="AV5" s="15">
        <v>0</v>
      </c>
      <c r="AW5" s="15" t="s">
        <v>815</v>
      </c>
    </row>
    <row r="6" spans="1:50" x14ac:dyDescent="0.25">
      <c r="A6" s="15" t="s">
        <v>371</v>
      </c>
      <c r="B6" s="15" t="s">
        <v>55</v>
      </c>
      <c r="C6" s="15">
        <v>72.38</v>
      </c>
      <c r="D6" s="15">
        <v>206</v>
      </c>
      <c r="E6" s="15">
        <v>4.66</v>
      </c>
      <c r="F6" s="15">
        <v>0.37221025620373843</v>
      </c>
      <c r="G6" s="15"/>
      <c r="H6" s="15"/>
      <c r="I6" s="15">
        <v>34</v>
      </c>
      <c r="J6" s="15">
        <v>0.29954885358098426</v>
      </c>
      <c r="K6" s="15">
        <v>115</v>
      </c>
      <c r="L6" s="15">
        <v>6.5012807692889168E-2</v>
      </c>
      <c r="M6" s="15">
        <v>4.33</v>
      </c>
      <c r="N6" s="15">
        <v>0.15657621729536456</v>
      </c>
      <c r="O6" s="15">
        <v>7.07</v>
      </c>
      <c r="P6" s="15">
        <v>0.43854105217757161</v>
      </c>
      <c r="Q6" s="15">
        <v>1.331889186950548</v>
      </c>
      <c r="R6" s="15">
        <v>0.26637783739010962</v>
      </c>
      <c r="S6" s="15"/>
      <c r="T6" s="15"/>
      <c r="U6" s="15"/>
      <c r="V6" s="27"/>
      <c r="W6" s="15">
        <v>1</v>
      </c>
      <c r="X6" s="15">
        <v>65</v>
      </c>
      <c r="Y6" s="15">
        <v>0</v>
      </c>
      <c r="Z6" s="15">
        <v>0</v>
      </c>
      <c r="AA6" s="15">
        <v>65</v>
      </c>
      <c r="AB6" s="15">
        <v>65</v>
      </c>
      <c r="AC6" s="27"/>
      <c r="AD6" s="15"/>
      <c r="AE6" s="15"/>
      <c r="AF6" s="15"/>
      <c r="AG6" s="15"/>
      <c r="AH6" s="15">
        <v>0</v>
      </c>
      <c r="AI6" s="15" t="s">
        <v>815</v>
      </c>
      <c r="AJ6" s="27"/>
      <c r="AK6" s="15"/>
      <c r="AL6" s="15"/>
      <c r="AM6" s="15"/>
      <c r="AN6" s="15"/>
      <c r="AO6" s="15">
        <v>0</v>
      </c>
      <c r="AP6" s="15" t="s">
        <v>815</v>
      </c>
      <c r="AQ6" s="27"/>
      <c r="AR6" s="15"/>
      <c r="AS6" s="15"/>
      <c r="AT6" s="15"/>
      <c r="AU6" s="15"/>
      <c r="AV6" s="15">
        <v>0</v>
      </c>
      <c r="AW6" s="15" t="s">
        <v>815</v>
      </c>
    </row>
    <row r="7" spans="1:50" x14ac:dyDescent="0.25">
      <c r="A7" s="15" t="s">
        <v>156</v>
      </c>
      <c r="B7" s="15" t="s">
        <v>55</v>
      </c>
      <c r="C7" s="15">
        <v>73.63</v>
      </c>
      <c r="D7" s="15">
        <v>212</v>
      </c>
      <c r="E7" s="15">
        <v>4.99</v>
      </c>
      <c r="F7" s="15">
        <v>-0.77786311108909767</v>
      </c>
      <c r="G7" s="15"/>
      <c r="H7" s="15"/>
      <c r="I7" s="15">
        <v>28</v>
      </c>
      <c r="J7" s="15">
        <v>-1.0481723304884121</v>
      </c>
      <c r="K7" s="15">
        <v>102</v>
      </c>
      <c r="L7" s="15">
        <v>-1.386227037714824</v>
      </c>
      <c r="M7" s="15">
        <v>4.5</v>
      </c>
      <c r="N7" s="15">
        <v>-0.53192520933359588</v>
      </c>
      <c r="O7" s="15">
        <v>7.55</v>
      </c>
      <c r="P7" s="15">
        <v>-0.74812564462391817</v>
      </c>
      <c r="Q7" s="15">
        <v>-4.4923133332498484</v>
      </c>
      <c r="R7" s="15">
        <v>-0.89846266664996965</v>
      </c>
      <c r="S7" s="15">
        <v>6</v>
      </c>
      <c r="T7" s="15">
        <v>183</v>
      </c>
      <c r="U7" s="15">
        <v>164</v>
      </c>
      <c r="V7" s="27"/>
      <c r="W7" s="15"/>
      <c r="X7" s="15"/>
      <c r="Y7" s="15"/>
      <c r="Z7" s="15"/>
      <c r="AA7" s="15">
        <v>0</v>
      </c>
      <c r="AB7" s="15" t="s">
        <v>815</v>
      </c>
      <c r="AC7" s="27"/>
      <c r="AD7" s="15"/>
      <c r="AE7" s="15"/>
      <c r="AF7" s="15"/>
      <c r="AG7" s="15"/>
      <c r="AH7" s="15">
        <v>0</v>
      </c>
      <c r="AI7" s="15" t="s">
        <v>815</v>
      </c>
      <c r="AJ7" s="27"/>
      <c r="AK7" s="15">
        <v>1</v>
      </c>
      <c r="AL7" s="15">
        <v>9</v>
      </c>
      <c r="AM7" s="15">
        <v>0</v>
      </c>
      <c r="AN7" s="15">
        <v>0</v>
      </c>
      <c r="AO7" s="15">
        <v>9</v>
      </c>
      <c r="AP7" s="15">
        <v>9</v>
      </c>
      <c r="AQ7" s="27"/>
      <c r="AR7" s="15">
        <v>2</v>
      </c>
      <c r="AS7" s="15">
        <v>71</v>
      </c>
      <c r="AT7" s="15">
        <v>0</v>
      </c>
      <c r="AU7" s="15">
        <v>0</v>
      </c>
      <c r="AV7" s="15">
        <v>71</v>
      </c>
      <c r="AW7" s="15">
        <v>35.5</v>
      </c>
    </row>
    <row r="8" spans="1:50" x14ac:dyDescent="0.25">
      <c r="A8" s="15" t="s">
        <v>91</v>
      </c>
      <c r="B8" s="15" t="s">
        <v>55</v>
      </c>
      <c r="C8" s="15">
        <v>74.38</v>
      </c>
      <c r="D8" s="15">
        <v>214</v>
      </c>
      <c r="E8" s="15">
        <v>4.6900000000000004</v>
      </c>
      <c r="F8" s="15">
        <v>0.26765813190438886</v>
      </c>
      <c r="G8" s="15"/>
      <c r="H8" s="15"/>
      <c r="I8" s="15">
        <v>34.5</v>
      </c>
      <c r="J8" s="15">
        <v>0.411858952253434</v>
      </c>
      <c r="K8" s="15">
        <v>110</v>
      </c>
      <c r="L8" s="15">
        <v>-0.49315636361776977</v>
      </c>
      <c r="M8" s="15">
        <v>4.2</v>
      </c>
      <c r="N8" s="15">
        <v>0.68307730824692237</v>
      </c>
      <c r="O8" s="15"/>
      <c r="P8" s="15"/>
      <c r="Q8" s="15">
        <v>0.8694380287869754</v>
      </c>
      <c r="R8" s="15">
        <v>0.21735950719674385</v>
      </c>
      <c r="S8" s="15">
        <v>2</v>
      </c>
      <c r="T8" s="15">
        <v>36</v>
      </c>
      <c r="U8" s="15">
        <v>36</v>
      </c>
      <c r="V8" s="27"/>
      <c r="W8" s="15">
        <v>16</v>
      </c>
      <c r="X8" s="15">
        <v>989</v>
      </c>
      <c r="Y8" s="15">
        <v>0</v>
      </c>
      <c r="Z8" s="15">
        <v>0</v>
      </c>
      <c r="AA8" s="15">
        <v>989</v>
      </c>
      <c r="AB8" s="15">
        <v>61.8125</v>
      </c>
      <c r="AC8" s="27"/>
      <c r="AD8" s="15">
        <v>16</v>
      </c>
      <c r="AE8" s="15">
        <v>1012</v>
      </c>
      <c r="AF8" s="15">
        <v>0</v>
      </c>
      <c r="AG8" s="15">
        <v>0</v>
      </c>
      <c r="AH8" s="15">
        <v>1012</v>
      </c>
      <c r="AI8" s="15">
        <v>63.25</v>
      </c>
      <c r="AJ8" s="27"/>
      <c r="AK8" s="15">
        <v>15</v>
      </c>
      <c r="AL8" s="15">
        <v>1048</v>
      </c>
      <c r="AM8" s="15">
        <v>0</v>
      </c>
      <c r="AN8" s="15">
        <v>0</v>
      </c>
      <c r="AO8" s="15">
        <v>1048</v>
      </c>
      <c r="AP8" s="15">
        <v>69.86666666666666</v>
      </c>
      <c r="AQ8" s="27"/>
      <c r="AR8" s="15">
        <v>15</v>
      </c>
      <c r="AS8" s="15">
        <v>932</v>
      </c>
      <c r="AT8" s="15">
        <v>0</v>
      </c>
      <c r="AU8" s="15">
        <v>0</v>
      </c>
      <c r="AV8" s="15">
        <v>932</v>
      </c>
      <c r="AW8" s="15">
        <v>62.133333333333333</v>
      </c>
    </row>
    <row r="9" spans="1:50" x14ac:dyDescent="0.25">
      <c r="A9" s="15" t="s">
        <v>411</v>
      </c>
      <c r="B9" s="15" t="s">
        <v>55</v>
      </c>
      <c r="C9" s="15">
        <v>76.88</v>
      </c>
      <c r="D9" s="15">
        <v>235</v>
      </c>
      <c r="E9" s="15">
        <v>4.95</v>
      </c>
      <c r="F9" s="15">
        <v>-0.63846027868996591</v>
      </c>
      <c r="G9" s="15"/>
      <c r="H9" s="15"/>
      <c r="I9" s="15">
        <v>29</v>
      </c>
      <c r="J9" s="15">
        <v>-0.82355213314351261</v>
      </c>
      <c r="K9" s="15">
        <v>108</v>
      </c>
      <c r="L9" s="15">
        <v>-0.71642403214203332</v>
      </c>
      <c r="M9" s="15">
        <v>4.43</v>
      </c>
      <c r="N9" s="15">
        <v>-0.24842462189814032</v>
      </c>
      <c r="O9" s="15">
        <v>7.25</v>
      </c>
      <c r="P9" s="15">
        <v>-6.4589591229867859E-3</v>
      </c>
      <c r="Q9" s="15">
        <v>-2.4333200249966391</v>
      </c>
      <c r="R9" s="15">
        <v>-0.48666400499932783</v>
      </c>
      <c r="S9" s="15"/>
      <c r="T9" s="15"/>
      <c r="U9" s="15"/>
      <c r="V9" s="27"/>
      <c r="W9" s="15"/>
      <c r="X9" s="15"/>
      <c r="Y9" s="15"/>
      <c r="Z9" s="15"/>
      <c r="AA9" s="15">
        <v>0</v>
      </c>
      <c r="AB9" s="15" t="s">
        <v>815</v>
      </c>
      <c r="AC9" s="27"/>
      <c r="AD9" s="15"/>
      <c r="AE9" s="15"/>
      <c r="AF9" s="15"/>
      <c r="AG9" s="15"/>
      <c r="AH9" s="15">
        <v>0</v>
      </c>
      <c r="AI9" s="15" t="s">
        <v>815</v>
      </c>
      <c r="AJ9" s="27"/>
      <c r="AK9" s="15"/>
      <c r="AL9" s="15"/>
      <c r="AM9" s="15"/>
      <c r="AN9" s="15"/>
      <c r="AO9" s="15">
        <v>0</v>
      </c>
      <c r="AP9" s="15" t="s">
        <v>815</v>
      </c>
      <c r="AQ9" s="27"/>
      <c r="AR9" s="15"/>
      <c r="AS9" s="15"/>
      <c r="AT9" s="15"/>
      <c r="AU9" s="15"/>
      <c r="AV9" s="15">
        <v>0</v>
      </c>
      <c r="AW9" s="15" t="s">
        <v>815</v>
      </c>
    </row>
    <row r="10" spans="1:50" x14ac:dyDescent="0.25">
      <c r="A10" s="15" t="s">
        <v>296</v>
      </c>
      <c r="B10" s="15" t="s">
        <v>55</v>
      </c>
      <c r="C10" s="15">
        <v>75.75</v>
      </c>
      <c r="D10" s="15">
        <v>223</v>
      </c>
      <c r="E10" s="15">
        <v>5.26</v>
      </c>
      <c r="F10" s="15">
        <v>-1.7188322297832346</v>
      </c>
      <c r="G10" s="15"/>
      <c r="H10" s="15"/>
      <c r="I10" s="15">
        <v>25.5</v>
      </c>
      <c r="J10" s="15">
        <v>-1.6097228238506605</v>
      </c>
      <c r="K10" s="15">
        <v>104</v>
      </c>
      <c r="L10" s="15">
        <v>-1.1629593691905604</v>
      </c>
      <c r="M10" s="15">
        <v>4.3600000000000003</v>
      </c>
      <c r="N10" s="15">
        <v>3.5075965537311661E-2</v>
      </c>
      <c r="O10" s="15">
        <v>7.14</v>
      </c>
      <c r="P10" s="15">
        <v>0.26548549222735568</v>
      </c>
      <c r="Q10" s="15">
        <v>-4.1909529650597888</v>
      </c>
      <c r="R10" s="15">
        <v>-0.83819059301195775</v>
      </c>
      <c r="S10" s="15"/>
      <c r="T10" s="15"/>
      <c r="U10" s="15"/>
      <c r="V10" s="27"/>
      <c r="W10" s="15"/>
      <c r="X10" s="15"/>
      <c r="Y10" s="15"/>
      <c r="Z10" s="15"/>
      <c r="AA10" s="15">
        <v>0</v>
      </c>
      <c r="AB10" s="15" t="s">
        <v>815</v>
      </c>
      <c r="AC10" s="27"/>
      <c r="AD10" s="15"/>
      <c r="AE10" s="15"/>
      <c r="AF10" s="15"/>
      <c r="AG10" s="15"/>
      <c r="AH10" s="15">
        <v>0</v>
      </c>
      <c r="AI10" s="15" t="s">
        <v>815</v>
      </c>
      <c r="AJ10" s="27"/>
      <c r="AK10" s="15"/>
      <c r="AL10" s="15"/>
      <c r="AM10" s="15"/>
      <c r="AN10" s="15"/>
      <c r="AO10" s="15">
        <v>0</v>
      </c>
      <c r="AP10" s="15" t="s">
        <v>815</v>
      </c>
      <c r="AQ10" s="27"/>
      <c r="AR10" s="15"/>
      <c r="AS10" s="15"/>
      <c r="AT10" s="15"/>
      <c r="AU10" s="15"/>
      <c r="AV10" s="15">
        <v>0</v>
      </c>
      <c r="AW10" s="15" t="s">
        <v>815</v>
      </c>
    </row>
    <row r="11" spans="1:50" x14ac:dyDescent="0.25">
      <c r="A11" s="15" t="s">
        <v>182</v>
      </c>
      <c r="B11" s="15" t="s">
        <v>55</v>
      </c>
      <c r="C11" s="15">
        <v>74.25</v>
      </c>
      <c r="D11" s="15">
        <v>226</v>
      </c>
      <c r="E11" s="15">
        <v>4.97</v>
      </c>
      <c r="F11" s="15">
        <v>-0.70816169488953018</v>
      </c>
      <c r="G11" s="15"/>
      <c r="H11" s="15"/>
      <c r="I11" s="15">
        <v>30.5</v>
      </c>
      <c r="J11" s="15">
        <v>-0.48662183712616358</v>
      </c>
      <c r="K11" s="15">
        <v>110</v>
      </c>
      <c r="L11" s="15">
        <v>-0.49315636361776977</v>
      </c>
      <c r="M11" s="15">
        <v>4.26</v>
      </c>
      <c r="N11" s="15">
        <v>0.44007680473082011</v>
      </c>
      <c r="O11" s="15">
        <v>7.04</v>
      </c>
      <c r="P11" s="15">
        <v>0.51270772072766535</v>
      </c>
      <c r="Q11" s="15">
        <v>-0.73515537017497823</v>
      </c>
      <c r="R11" s="15">
        <v>-0.14703107403499566</v>
      </c>
      <c r="S11" s="15">
        <v>2</v>
      </c>
      <c r="T11" s="15">
        <v>62</v>
      </c>
      <c r="U11" s="15">
        <v>61</v>
      </c>
      <c r="V11" s="27"/>
      <c r="W11" s="15">
        <v>6</v>
      </c>
      <c r="X11" s="15">
        <v>69</v>
      </c>
      <c r="Y11" s="15">
        <v>0</v>
      </c>
      <c r="Z11" s="15">
        <v>0</v>
      </c>
      <c r="AA11" s="15">
        <v>69</v>
      </c>
      <c r="AB11" s="15">
        <v>11.5</v>
      </c>
      <c r="AC11" s="27"/>
      <c r="AD11" s="15">
        <v>5</v>
      </c>
      <c r="AE11" s="15">
        <v>13</v>
      </c>
      <c r="AF11" s="15">
        <v>0</v>
      </c>
      <c r="AG11" s="15">
        <v>0</v>
      </c>
      <c r="AH11" s="15">
        <v>13</v>
      </c>
      <c r="AI11" s="15">
        <v>2.6</v>
      </c>
      <c r="AJ11" s="27"/>
      <c r="AK11" s="15">
        <v>6</v>
      </c>
      <c r="AL11" s="15">
        <v>144</v>
      </c>
      <c r="AM11" s="15">
        <v>0</v>
      </c>
      <c r="AN11" s="15">
        <v>0</v>
      </c>
      <c r="AO11" s="15">
        <v>144</v>
      </c>
      <c r="AP11" s="15">
        <v>24</v>
      </c>
      <c r="AQ11" s="27"/>
      <c r="AR11" s="15">
        <v>6</v>
      </c>
      <c r="AS11" s="15">
        <v>351</v>
      </c>
      <c r="AT11" s="15">
        <v>0</v>
      </c>
      <c r="AU11" s="15">
        <v>0</v>
      </c>
      <c r="AV11" s="15">
        <v>351</v>
      </c>
      <c r="AW11" s="15">
        <v>58.5</v>
      </c>
    </row>
    <row r="12" spans="1:50" x14ac:dyDescent="0.25">
      <c r="A12" s="15" t="s">
        <v>290</v>
      </c>
      <c r="B12" s="15" t="s">
        <v>55</v>
      </c>
      <c r="C12" s="15">
        <v>71.75</v>
      </c>
      <c r="D12" s="15">
        <v>207</v>
      </c>
      <c r="E12" s="15">
        <v>4.68</v>
      </c>
      <c r="F12" s="15">
        <v>0.30250884000417411</v>
      </c>
      <c r="G12" s="15"/>
      <c r="H12" s="15"/>
      <c r="I12" s="15">
        <v>31.5</v>
      </c>
      <c r="J12" s="15">
        <v>-0.26200163978126417</v>
      </c>
      <c r="K12" s="15">
        <v>112</v>
      </c>
      <c r="L12" s="15">
        <v>-0.26988869509350621</v>
      </c>
      <c r="M12" s="15">
        <v>4.03</v>
      </c>
      <c r="N12" s="15">
        <v>1.3715787348758828</v>
      </c>
      <c r="O12" s="15">
        <v>6.75</v>
      </c>
      <c r="P12" s="15">
        <v>1.2296521833785663</v>
      </c>
      <c r="Q12" s="15">
        <v>2.3718494233838525</v>
      </c>
      <c r="R12" s="15">
        <v>0.47436988467677049</v>
      </c>
      <c r="S12" s="15">
        <v>1</v>
      </c>
      <c r="T12" s="15">
        <v>22</v>
      </c>
      <c r="U12" s="15">
        <v>22</v>
      </c>
      <c r="V12" s="27"/>
      <c r="W12" s="15">
        <v>5</v>
      </c>
      <c r="X12" s="15">
        <v>76</v>
      </c>
      <c r="Y12" s="15">
        <v>0</v>
      </c>
      <c r="Z12" s="15">
        <v>0</v>
      </c>
      <c r="AA12" s="15">
        <v>76</v>
      </c>
      <c r="AB12" s="15">
        <v>15.2</v>
      </c>
      <c r="AC12" s="27"/>
      <c r="AD12" s="15">
        <v>10</v>
      </c>
      <c r="AE12" s="15">
        <v>435</v>
      </c>
      <c r="AF12" s="15">
        <v>0</v>
      </c>
      <c r="AG12" s="15">
        <v>0</v>
      </c>
      <c r="AH12" s="15">
        <v>435</v>
      </c>
      <c r="AI12" s="15">
        <v>43.5</v>
      </c>
      <c r="AJ12" s="27"/>
      <c r="AK12" s="15"/>
      <c r="AL12" s="15"/>
      <c r="AM12" s="15"/>
      <c r="AN12" s="15"/>
      <c r="AO12" s="15">
        <v>0</v>
      </c>
      <c r="AP12" s="15" t="s">
        <v>815</v>
      </c>
      <c r="AQ12" s="27"/>
      <c r="AR12" s="15"/>
      <c r="AS12" s="15"/>
      <c r="AT12" s="15"/>
      <c r="AU12" s="15"/>
      <c r="AV12" s="15">
        <v>0</v>
      </c>
      <c r="AW12" s="15" t="s">
        <v>815</v>
      </c>
    </row>
    <row r="13" spans="1:50" x14ac:dyDescent="0.25">
      <c r="A13" s="15" t="s">
        <v>283</v>
      </c>
      <c r="B13" s="15" t="s">
        <v>55</v>
      </c>
      <c r="C13" s="15">
        <v>72.13</v>
      </c>
      <c r="D13" s="15">
        <v>217</v>
      </c>
      <c r="E13" s="15">
        <v>4.76</v>
      </c>
      <c r="F13" s="15">
        <v>2.3703175205910653E-2</v>
      </c>
      <c r="G13" s="15"/>
      <c r="H13" s="15"/>
      <c r="I13" s="15">
        <v>29.5</v>
      </c>
      <c r="J13" s="15">
        <v>-0.71124203447106293</v>
      </c>
      <c r="K13" s="15">
        <v>109</v>
      </c>
      <c r="L13" s="15">
        <v>-0.60479019787990163</v>
      </c>
      <c r="M13" s="15">
        <v>4.2</v>
      </c>
      <c r="N13" s="15">
        <v>0.68307730824692237</v>
      </c>
      <c r="O13" s="15">
        <v>6.55</v>
      </c>
      <c r="P13" s="15">
        <v>1.724096640379188</v>
      </c>
      <c r="Q13" s="15">
        <v>1.1148448914810565</v>
      </c>
      <c r="R13" s="15">
        <v>0.22296897829621129</v>
      </c>
      <c r="S13" s="15"/>
      <c r="T13" s="15"/>
      <c r="U13" s="15"/>
      <c r="V13" s="27"/>
      <c r="W13" s="15"/>
      <c r="X13" s="15"/>
      <c r="Y13" s="15"/>
      <c r="Z13" s="15"/>
      <c r="AA13" s="15">
        <v>0</v>
      </c>
      <c r="AB13" s="15" t="s">
        <v>815</v>
      </c>
      <c r="AC13" s="27"/>
      <c r="AD13" s="15"/>
      <c r="AE13" s="15"/>
      <c r="AF13" s="15"/>
      <c r="AG13" s="15"/>
      <c r="AH13" s="15">
        <v>0</v>
      </c>
      <c r="AI13" s="15" t="s">
        <v>815</v>
      </c>
      <c r="AJ13" s="27"/>
      <c r="AK13" s="15"/>
      <c r="AL13" s="15"/>
      <c r="AM13" s="15"/>
      <c r="AN13" s="15"/>
      <c r="AO13" s="15">
        <v>0</v>
      </c>
      <c r="AP13" s="15" t="s">
        <v>815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424</v>
      </c>
      <c r="B14" s="15" t="s">
        <v>55</v>
      </c>
      <c r="C14" s="15">
        <v>75</v>
      </c>
      <c r="D14" s="15">
        <v>218</v>
      </c>
      <c r="E14" s="15">
        <v>5</v>
      </c>
      <c r="F14" s="15">
        <v>-0.81271381918887975</v>
      </c>
      <c r="G14" s="15"/>
      <c r="H14" s="15"/>
      <c r="I14" s="15">
        <v>28</v>
      </c>
      <c r="J14" s="15">
        <v>-1.0481723304884121</v>
      </c>
      <c r="K14" s="15">
        <v>99</v>
      </c>
      <c r="L14" s="15">
        <v>-1.7211285405012196</v>
      </c>
      <c r="M14" s="15">
        <v>4.25</v>
      </c>
      <c r="N14" s="15">
        <v>0.4805768886501699</v>
      </c>
      <c r="O14" s="15">
        <v>7.07</v>
      </c>
      <c r="P14" s="15">
        <v>0.43854105217757161</v>
      </c>
      <c r="Q14" s="15">
        <v>-2.6628967493507698</v>
      </c>
      <c r="R14" s="15">
        <v>-0.53257934987015398</v>
      </c>
      <c r="S14" s="15">
        <v>6</v>
      </c>
      <c r="T14" s="15">
        <v>194</v>
      </c>
      <c r="U14" s="15">
        <v>174</v>
      </c>
      <c r="V14" s="27"/>
      <c r="W14" s="15"/>
      <c r="X14" s="15"/>
      <c r="Y14" s="15"/>
      <c r="Z14" s="15"/>
      <c r="AA14" s="15">
        <v>0</v>
      </c>
      <c r="AB14" s="15" t="s">
        <v>815</v>
      </c>
      <c r="AC14" s="27"/>
      <c r="AD14" s="15"/>
      <c r="AE14" s="15"/>
      <c r="AF14" s="15"/>
      <c r="AG14" s="15"/>
      <c r="AH14" s="15">
        <v>0</v>
      </c>
      <c r="AI14" s="15" t="s">
        <v>815</v>
      </c>
      <c r="AJ14" s="27"/>
      <c r="AK14" s="15"/>
      <c r="AL14" s="15"/>
      <c r="AM14" s="15"/>
      <c r="AN14" s="15"/>
      <c r="AO14" s="15">
        <v>0</v>
      </c>
      <c r="AP14" s="15" t="s">
        <v>815</v>
      </c>
      <c r="AQ14" s="27"/>
      <c r="AR14" s="15"/>
      <c r="AS14" s="15"/>
      <c r="AT14" s="15"/>
      <c r="AU14" s="15"/>
      <c r="AV14" s="15">
        <v>0</v>
      </c>
      <c r="AW14" s="15" t="s">
        <v>815</v>
      </c>
    </row>
    <row r="15" spans="1:50" x14ac:dyDescent="0.25">
      <c r="A15" s="15" t="s">
        <v>398</v>
      </c>
      <c r="B15" s="15" t="s">
        <v>55</v>
      </c>
      <c r="C15" s="15">
        <v>78.13</v>
      </c>
      <c r="D15" s="15">
        <v>248</v>
      </c>
      <c r="E15" s="15">
        <v>4.6100000000000003</v>
      </c>
      <c r="F15" s="15">
        <v>0.54646379670265233</v>
      </c>
      <c r="G15" s="15"/>
      <c r="H15" s="15"/>
      <c r="I15" s="15">
        <v>35.5</v>
      </c>
      <c r="J15" s="15">
        <v>0.6364791495983334</v>
      </c>
      <c r="K15" s="15">
        <v>116</v>
      </c>
      <c r="L15" s="15">
        <v>0.17664664195502094</v>
      </c>
      <c r="M15" s="15">
        <v>4.18</v>
      </c>
      <c r="N15" s="15">
        <v>0.76407747608562548</v>
      </c>
      <c r="O15" s="15">
        <v>7.05</v>
      </c>
      <c r="P15" s="15">
        <v>0.48798549787763484</v>
      </c>
      <c r="Q15" s="15">
        <v>2.611652562219267</v>
      </c>
      <c r="R15" s="15">
        <v>0.52233051244385342</v>
      </c>
      <c r="S15" s="15">
        <v>4</v>
      </c>
      <c r="T15" s="15">
        <v>120</v>
      </c>
      <c r="U15" s="15">
        <v>114</v>
      </c>
      <c r="V15" s="27"/>
      <c r="W15" s="15">
        <v>2</v>
      </c>
      <c r="X15" s="15">
        <v>17</v>
      </c>
      <c r="Y15" s="15">
        <v>0</v>
      </c>
      <c r="Z15" s="15">
        <v>0</v>
      </c>
      <c r="AA15" s="15">
        <v>17</v>
      </c>
      <c r="AB15" s="15">
        <v>8.5</v>
      </c>
      <c r="AC15" s="27"/>
      <c r="AD15" s="15"/>
      <c r="AE15" s="15"/>
      <c r="AF15" s="15"/>
      <c r="AG15" s="15"/>
      <c r="AH15" s="15">
        <v>0</v>
      </c>
      <c r="AI15" s="15" t="s">
        <v>815</v>
      </c>
      <c r="AJ15" s="27"/>
      <c r="AK15" s="15"/>
      <c r="AL15" s="15"/>
      <c r="AM15" s="15"/>
      <c r="AN15" s="15"/>
      <c r="AO15" s="15">
        <v>0</v>
      </c>
      <c r="AP15" s="15" t="s">
        <v>815</v>
      </c>
      <c r="AQ15" s="27"/>
      <c r="AR15" s="15">
        <v>12</v>
      </c>
      <c r="AS15" s="15">
        <v>155</v>
      </c>
      <c r="AT15" s="15">
        <v>0</v>
      </c>
      <c r="AU15" s="15">
        <v>48</v>
      </c>
      <c r="AV15" s="15">
        <v>203</v>
      </c>
      <c r="AW15" s="15">
        <v>16.916666666666668</v>
      </c>
    </row>
    <row r="16" spans="1:50" x14ac:dyDescent="0.25">
      <c r="A16" s="15" t="s">
        <v>315</v>
      </c>
      <c r="B16" s="15" t="s">
        <v>55</v>
      </c>
      <c r="C16" s="15">
        <v>73.88</v>
      </c>
      <c r="D16" s="15">
        <v>213</v>
      </c>
      <c r="E16" s="15">
        <v>4.63</v>
      </c>
      <c r="F16" s="15">
        <v>0.47676238050308806</v>
      </c>
      <c r="G16" s="15"/>
      <c r="H16" s="15"/>
      <c r="I16" s="15">
        <v>30</v>
      </c>
      <c r="J16" s="15">
        <v>-0.59893193579861326</v>
      </c>
      <c r="K16" s="15">
        <v>111</v>
      </c>
      <c r="L16" s="15">
        <v>-0.38152252935563802</v>
      </c>
      <c r="M16" s="15">
        <v>4.49</v>
      </c>
      <c r="N16" s="15">
        <v>-0.4914251254142461</v>
      </c>
      <c r="O16" s="15">
        <v>7.36</v>
      </c>
      <c r="P16" s="15">
        <v>-0.27840341047332923</v>
      </c>
      <c r="Q16" s="15">
        <v>-1.2735206205387386</v>
      </c>
      <c r="R16" s="15">
        <v>-0.25470412410774773</v>
      </c>
      <c r="S16" s="15"/>
      <c r="T16" s="15"/>
      <c r="U16" s="15"/>
      <c r="V16" s="27"/>
      <c r="W16" s="15"/>
      <c r="X16" s="15"/>
      <c r="Y16" s="15"/>
      <c r="Z16" s="15"/>
      <c r="AA16" s="15">
        <v>0</v>
      </c>
      <c r="AB16" s="15" t="s">
        <v>815</v>
      </c>
      <c r="AC16" s="27"/>
      <c r="AD16" s="15"/>
      <c r="AE16" s="15"/>
      <c r="AF16" s="15"/>
      <c r="AG16" s="15"/>
      <c r="AH16" s="15">
        <v>0</v>
      </c>
      <c r="AI16" s="15" t="s">
        <v>815</v>
      </c>
      <c r="AJ16" s="27"/>
      <c r="AK16" s="15"/>
      <c r="AL16" s="15"/>
      <c r="AM16" s="15"/>
      <c r="AN16" s="15"/>
      <c r="AO16" s="15">
        <v>0</v>
      </c>
      <c r="AP16" s="15" t="s">
        <v>815</v>
      </c>
      <c r="AQ16" s="27"/>
      <c r="AR16" s="15"/>
      <c r="AS16" s="15"/>
      <c r="AT16" s="15"/>
      <c r="AU16" s="15"/>
      <c r="AV16" s="15">
        <v>0</v>
      </c>
      <c r="AW16" s="15" t="s">
        <v>815</v>
      </c>
    </row>
    <row r="17" spans="1:49" x14ac:dyDescent="0.25">
      <c r="A17" s="15" t="s">
        <v>59</v>
      </c>
      <c r="B17" s="15" t="s">
        <v>55</v>
      </c>
      <c r="C17" s="15">
        <v>72.63</v>
      </c>
      <c r="D17" s="15">
        <v>222</v>
      </c>
      <c r="E17" s="15">
        <v>4.84</v>
      </c>
      <c r="F17" s="15">
        <v>-0.25510248959235282</v>
      </c>
      <c r="G17" s="15"/>
      <c r="H17" s="15"/>
      <c r="I17" s="15">
        <v>30.5</v>
      </c>
      <c r="J17" s="15">
        <v>-0.48662183712616358</v>
      </c>
      <c r="K17" s="15">
        <v>104</v>
      </c>
      <c r="L17" s="15">
        <v>-1.1629593691905604</v>
      </c>
      <c r="M17" s="15">
        <v>4.2300000000000004</v>
      </c>
      <c r="N17" s="15">
        <v>0.56157705648886946</v>
      </c>
      <c r="O17" s="15">
        <v>7.33</v>
      </c>
      <c r="P17" s="15">
        <v>-0.20423674192323543</v>
      </c>
      <c r="Q17" s="15">
        <v>-1.547343381343443</v>
      </c>
      <c r="R17" s="15">
        <v>-0.30946867626868857</v>
      </c>
      <c r="S17" s="15">
        <v>6</v>
      </c>
      <c r="T17" s="15">
        <v>213</v>
      </c>
      <c r="U17" s="15">
        <v>183</v>
      </c>
      <c r="V17" s="27"/>
      <c r="W17" s="15"/>
      <c r="X17" s="15"/>
      <c r="Y17" s="15"/>
      <c r="Z17" s="15"/>
      <c r="AA17" s="15">
        <v>0</v>
      </c>
      <c r="AB17" s="15" t="s">
        <v>815</v>
      </c>
      <c r="AC17" s="27"/>
      <c r="AD17" s="15"/>
      <c r="AE17" s="15"/>
      <c r="AF17" s="15"/>
      <c r="AG17" s="15"/>
      <c r="AH17" s="15">
        <v>0</v>
      </c>
      <c r="AI17" s="15" t="s">
        <v>815</v>
      </c>
      <c r="AJ17" s="27"/>
      <c r="AK17" s="15"/>
      <c r="AL17" s="15"/>
      <c r="AM17" s="15"/>
      <c r="AN17" s="15"/>
      <c r="AO17" s="15">
        <v>0</v>
      </c>
      <c r="AP17" s="15" t="s">
        <v>815</v>
      </c>
      <c r="AQ17" s="27"/>
      <c r="AR17" s="15"/>
      <c r="AS17" s="15"/>
      <c r="AT17" s="15"/>
      <c r="AU17" s="15"/>
      <c r="AV17" s="15">
        <v>0</v>
      </c>
      <c r="AW17" s="15" t="s">
        <v>815</v>
      </c>
    </row>
    <row r="18" spans="1:49" x14ac:dyDescent="0.25">
      <c r="A18" s="15" t="s">
        <v>64</v>
      </c>
      <c r="B18" s="15" t="s">
        <v>55</v>
      </c>
      <c r="C18" s="15">
        <v>74.13</v>
      </c>
      <c r="D18" s="15">
        <v>214</v>
      </c>
      <c r="E18" s="15"/>
      <c r="F18" s="15"/>
      <c r="G18" s="15"/>
      <c r="H18" s="15"/>
      <c r="I18" s="15">
        <v>30</v>
      </c>
      <c r="J18" s="15">
        <v>-0.59893193579861326</v>
      </c>
      <c r="K18" s="15">
        <v>112</v>
      </c>
      <c r="L18" s="15">
        <v>-0.26988869509350621</v>
      </c>
      <c r="M18" s="15">
        <v>4.2</v>
      </c>
      <c r="N18" s="15">
        <v>0.68307730824692237</v>
      </c>
      <c r="O18" s="15">
        <v>7.17</v>
      </c>
      <c r="P18" s="15">
        <v>0.19131882367726188</v>
      </c>
      <c r="Q18" s="15">
        <v>5.575501032064778E-3</v>
      </c>
      <c r="R18" s="15">
        <v>1.3938752580161945E-3</v>
      </c>
      <c r="S18" s="15">
        <v>1</v>
      </c>
      <c r="T18" s="15">
        <v>32</v>
      </c>
      <c r="U18" s="15">
        <v>32</v>
      </c>
      <c r="V18" s="27"/>
      <c r="W18" s="15">
        <v>13</v>
      </c>
      <c r="X18" s="15">
        <v>794</v>
      </c>
      <c r="Y18" s="15">
        <v>0</v>
      </c>
      <c r="Z18" s="15">
        <v>0</v>
      </c>
      <c r="AA18" s="15">
        <v>794</v>
      </c>
      <c r="AB18" s="15">
        <v>61.07692307692308</v>
      </c>
      <c r="AC18" s="27"/>
      <c r="AD18" s="15">
        <v>16</v>
      </c>
      <c r="AE18" s="15">
        <v>992</v>
      </c>
      <c r="AF18" s="15">
        <v>0</v>
      </c>
      <c r="AG18" s="15">
        <v>0</v>
      </c>
      <c r="AH18" s="15">
        <v>992</v>
      </c>
      <c r="AI18" s="15">
        <v>62</v>
      </c>
      <c r="AJ18" s="27"/>
      <c r="AK18" s="15"/>
      <c r="AL18" s="15"/>
      <c r="AM18" s="15"/>
      <c r="AN18" s="15"/>
      <c r="AO18" s="15">
        <v>0</v>
      </c>
      <c r="AP18" s="15" t="s">
        <v>815</v>
      </c>
      <c r="AQ18" s="27"/>
      <c r="AR18" s="15">
        <v>1</v>
      </c>
      <c r="AS18" s="15">
        <v>9</v>
      </c>
      <c r="AT18" s="15">
        <v>0</v>
      </c>
      <c r="AU18" s="15">
        <v>0</v>
      </c>
      <c r="AV18" s="15">
        <v>9</v>
      </c>
      <c r="AW18" s="15">
        <v>9</v>
      </c>
    </row>
    <row r="19" spans="1:49" x14ac:dyDescent="0.25">
      <c r="A19" s="15" t="s">
        <v>367</v>
      </c>
      <c r="B19" s="15" t="s">
        <v>55</v>
      </c>
      <c r="C19" s="15">
        <v>75.88</v>
      </c>
      <c r="D19" s="15">
        <v>228</v>
      </c>
      <c r="E19" s="15">
        <v>4.97</v>
      </c>
      <c r="F19" s="15">
        <v>-0.70816169488953018</v>
      </c>
      <c r="G19" s="15"/>
      <c r="H19" s="15"/>
      <c r="I19" s="15">
        <v>27</v>
      </c>
      <c r="J19" s="15">
        <v>-1.2727925278333114</v>
      </c>
      <c r="K19" s="15">
        <v>104</v>
      </c>
      <c r="L19" s="15">
        <v>-1.1629593691905604</v>
      </c>
      <c r="M19" s="15">
        <v>4.3600000000000003</v>
      </c>
      <c r="N19" s="15">
        <v>3.5075965537311661E-2</v>
      </c>
      <c r="O19" s="15">
        <v>7.33</v>
      </c>
      <c r="P19" s="15">
        <v>-0.20423674192323543</v>
      </c>
      <c r="Q19" s="15">
        <v>-3.313074368299326</v>
      </c>
      <c r="R19" s="15">
        <v>-0.66261487365986516</v>
      </c>
      <c r="S19" s="15">
        <v>4</v>
      </c>
      <c r="T19" s="15">
        <v>135</v>
      </c>
      <c r="U19" s="15">
        <v>127</v>
      </c>
      <c r="V19" s="27"/>
      <c r="W19" s="15">
        <v>2</v>
      </c>
      <c r="X19" s="15">
        <v>60</v>
      </c>
      <c r="Y19" s="15">
        <v>0</v>
      </c>
      <c r="Z19" s="15">
        <v>0</v>
      </c>
      <c r="AA19" s="15">
        <v>60</v>
      </c>
      <c r="AB19" s="15">
        <v>30</v>
      </c>
      <c r="AC19" s="27"/>
      <c r="AD19" s="15"/>
      <c r="AE19" s="15"/>
      <c r="AF19" s="15"/>
      <c r="AG19" s="15"/>
      <c r="AH19" s="15">
        <v>0</v>
      </c>
      <c r="AI19" s="15" t="s">
        <v>815</v>
      </c>
      <c r="AJ19" s="27"/>
      <c r="AK19" s="15">
        <v>3</v>
      </c>
      <c r="AL19" s="15">
        <v>146</v>
      </c>
      <c r="AM19" s="15">
        <v>0</v>
      </c>
      <c r="AN19" s="15">
        <v>0</v>
      </c>
      <c r="AO19" s="15">
        <v>146</v>
      </c>
      <c r="AP19" s="15">
        <v>48.666666666666664</v>
      </c>
      <c r="AQ19" s="27"/>
      <c r="AR19" s="15">
        <v>8</v>
      </c>
      <c r="AS19" s="15">
        <v>420</v>
      </c>
      <c r="AT19" s="15">
        <v>0</v>
      </c>
      <c r="AU19" s="15">
        <v>0</v>
      </c>
      <c r="AV19" s="15">
        <v>420</v>
      </c>
      <c r="AW19" s="15">
        <v>52.5</v>
      </c>
    </row>
    <row r="20" spans="1:49" x14ac:dyDescent="0.25">
      <c r="A20" s="15" t="s">
        <v>306</v>
      </c>
      <c r="B20" s="15" t="s">
        <v>55</v>
      </c>
      <c r="C20" s="15">
        <v>76.88</v>
      </c>
      <c r="D20" s="15">
        <v>224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6</v>
      </c>
      <c r="T20" s="15">
        <v>178</v>
      </c>
      <c r="U20" s="15">
        <v>160</v>
      </c>
      <c r="V20" s="27"/>
      <c r="W20" s="15">
        <v>7</v>
      </c>
      <c r="X20" s="15">
        <v>306</v>
      </c>
      <c r="Y20" s="15">
        <v>0</v>
      </c>
      <c r="Z20" s="15">
        <v>0</v>
      </c>
      <c r="AA20" s="15">
        <v>306</v>
      </c>
      <c r="AB20" s="15">
        <v>43.714285714285715</v>
      </c>
      <c r="AC20" s="27"/>
      <c r="AD20" s="15">
        <v>7</v>
      </c>
      <c r="AE20" s="15">
        <v>271</v>
      </c>
      <c r="AF20" s="15">
        <v>0</v>
      </c>
      <c r="AG20" s="15">
        <v>0</v>
      </c>
      <c r="AH20" s="15">
        <v>271</v>
      </c>
      <c r="AI20" s="15">
        <v>38.714285714285715</v>
      </c>
      <c r="AJ20" s="27"/>
      <c r="AK20" s="15"/>
      <c r="AL20" s="15"/>
      <c r="AM20" s="15"/>
      <c r="AN20" s="15"/>
      <c r="AO20" s="15">
        <v>0</v>
      </c>
      <c r="AP20" s="15" t="s">
        <v>815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2" spans="1:49" x14ac:dyDescent="0.25">
      <c r="B22" s="15" t="s">
        <v>818</v>
      </c>
      <c r="C22">
        <f>AVERAGE(C3:C20)</f>
        <v>74.732222222222234</v>
      </c>
      <c r="D22">
        <f t="shared" ref="D22:P22" si="0">AVERAGE(D3:D20)</f>
        <v>221.5</v>
      </c>
      <c r="E22">
        <f t="shared" si="0"/>
        <v>4.859375</v>
      </c>
      <c r="F22">
        <f t="shared" si="0"/>
        <v>-0.32262573653568277</v>
      </c>
      <c r="I22">
        <f t="shared" si="0"/>
        <v>29.970588235294116</v>
      </c>
      <c r="J22">
        <f t="shared" si="0"/>
        <v>-0.60553841219111038</v>
      </c>
      <c r="K22">
        <f t="shared" si="0"/>
        <v>108.05882352941177</v>
      </c>
      <c r="L22">
        <f t="shared" si="0"/>
        <v>-0.70985733600896672</v>
      </c>
      <c r="M22">
        <f t="shared" si="0"/>
        <v>4.2864705882352947</v>
      </c>
      <c r="N22">
        <f t="shared" si="0"/>
        <v>0.3328707002384203</v>
      </c>
      <c r="O22">
        <f t="shared" si="0"/>
        <v>7.1306666666666665</v>
      </c>
      <c r="P22">
        <f t="shared" si="0"/>
        <v>0.28855956688738388</v>
      </c>
    </row>
    <row r="23" spans="1:49" x14ac:dyDescent="0.25">
      <c r="B23" s="15" t="s">
        <v>819</v>
      </c>
      <c r="C23">
        <f>_xlfn.STDEV.P(C3:C20)</f>
        <v>1.7818952318483687</v>
      </c>
      <c r="D23">
        <f t="shared" ref="D23:P23" si="1">_xlfn.STDEV.P(D3:D20)</f>
        <v>10.188501143718616</v>
      </c>
      <c r="E23">
        <f t="shared" si="1"/>
        <v>0.17089721874565422</v>
      </c>
      <c r="F23">
        <f t="shared" si="1"/>
        <v>0.59558890855695401</v>
      </c>
      <c r="I23">
        <f t="shared" si="1"/>
        <v>2.8515763867154873</v>
      </c>
      <c r="J23">
        <f t="shared" si="1"/>
        <v>0.64052165072808775</v>
      </c>
      <c r="K23">
        <f t="shared" si="1"/>
        <v>5.1159564482726827</v>
      </c>
      <c r="L23">
        <f t="shared" si="1"/>
        <v>0.57111383423875728</v>
      </c>
      <c r="M23">
        <f t="shared" si="1"/>
        <v>0.11732013399596186</v>
      </c>
      <c r="N23">
        <f t="shared" si="1"/>
        <v>0.4751475272265917</v>
      </c>
      <c r="O23">
        <f t="shared" si="1"/>
        <v>0.23643086844901529</v>
      </c>
      <c r="P23">
        <f t="shared" si="1"/>
        <v>0.58450966184229325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38"/>
  <sheetViews>
    <sheetView zoomScale="55" zoomScaleNormal="55" workbookViewId="0">
      <selection activeCell="M51" sqref="M51"/>
    </sheetView>
  </sheetViews>
  <sheetFormatPr defaultRowHeight="15" x14ac:dyDescent="0.25"/>
  <cols>
    <col min="1" max="1" width="20.140625" bestFit="1" customWidth="1"/>
  </cols>
  <sheetData>
    <row r="1" spans="1:50" s="2" customFormat="1" x14ac:dyDescent="0.25">
      <c r="A1" s="29" t="s">
        <v>816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5"/>
      <c r="W1" s="29">
        <v>2014</v>
      </c>
      <c r="X1" s="29"/>
      <c r="Y1" s="29"/>
      <c r="Z1" s="29"/>
      <c r="AA1" s="29"/>
      <c r="AB1" s="29"/>
      <c r="AC1" s="25"/>
      <c r="AD1" s="29">
        <v>2015</v>
      </c>
      <c r="AE1" s="29"/>
      <c r="AF1" s="29"/>
      <c r="AG1" s="29"/>
      <c r="AH1" s="29"/>
      <c r="AI1" s="29"/>
      <c r="AJ1" s="25"/>
      <c r="AK1" s="29">
        <v>2016</v>
      </c>
      <c r="AL1" s="29"/>
      <c r="AM1" s="29"/>
      <c r="AN1" s="29"/>
      <c r="AO1" s="29"/>
      <c r="AP1" s="29"/>
      <c r="AQ1" s="25"/>
      <c r="AR1" s="29">
        <v>2017</v>
      </c>
      <c r="AS1" s="29"/>
      <c r="AT1" s="29"/>
      <c r="AU1" s="29"/>
      <c r="AV1" s="29"/>
      <c r="AW1" s="29"/>
      <c r="AX1" s="26"/>
    </row>
    <row r="2" spans="1:50" s="2" customFormat="1" x14ac:dyDescent="0.25">
      <c r="A2" s="26" t="s">
        <v>461</v>
      </c>
      <c r="B2" s="26" t="s">
        <v>814</v>
      </c>
      <c r="C2" s="26" t="s">
        <v>441</v>
      </c>
      <c r="D2" s="26" t="s">
        <v>442</v>
      </c>
      <c r="E2" s="26" t="s">
        <v>443</v>
      </c>
      <c r="F2" s="26" t="s">
        <v>444</v>
      </c>
      <c r="G2" s="26" t="s">
        <v>445</v>
      </c>
      <c r="H2" s="26" t="s">
        <v>446</v>
      </c>
      <c r="I2" s="26" t="s">
        <v>447</v>
      </c>
      <c r="J2" s="26" t="s">
        <v>448</v>
      </c>
      <c r="K2" s="26" t="s">
        <v>449</v>
      </c>
      <c r="L2" s="26" t="s">
        <v>450</v>
      </c>
      <c r="M2" s="26" t="s">
        <v>451</v>
      </c>
      <c r="N2" s="26" t="s">
        <v>452</v>
      </c>
      <c r="O2" s="26" t="s">
        <v>453</v>
      </c>
      <c r="P2" s="26" t="s">
        <v>454</v>
      </c>
      <c r="Q2" s="26" t="s">
        <v>455</v>
      </c>
      <c r="R2" s="26" t="s">
        <v>456</v>
      </c>
      <c r="S2" s="26" t="s">
        <v>457</v>
      </c>
      <c r="T2" s="26" t="s">
        <v>458</v>
      </c>
      <c r="U2" s="26" t="s">
        <v>459</v>
      </c>
      <c r="V2" s="25"/>
      <c r="W2" s="26" t="s">
        <v>531</v>
      </c>
      <c r="X2" s="26" t="s">
        <v>811</v>
      </c>
      <c r="Y2" s="26" t="s">
        <v>812</v>
      </c>
      <c r="Z2" s="26" t="s">
        <v>813</v>
      </c>
      <c r="AA2" s="26" t="s">
        <v>532</v>
      </c>
      <c r="AB2" s="26" t="s">
        <v>533</v>
      </c>
      <c r="AC2" s="25"/>
      <c r="AD2" s="26" t="s">
        <v>531</v>
      </c>
      <c r="AE2" s="26" t="s">
        <v>811</v>
      </c>
      <c r="AF2" s="26" t="s">
        <v>812</v>
      </c>
      <c r="AG2" s="26" t="s">
        <v>813</v>
      </c>
      <c r="AH2" s="26" t="s">
        <v>532</v>
      </c>
      <c r="AI2" s="26" t="s">
        <v>533</v>
      </c>
      <c r="AJ2" s="25"/>
      <c r="AK2" s="26" t="s">
        <v>531</v>
      </c>
      <c r="AL2" s="26" t="s">
        <v>811</v>
      </c>
      <c r="AM2" s="26" t="s">
        <v>812</v>
      </c>
      <c r="AN2" s="26" t="s">
        <v>813</v>
      </c>
      <c r="AO2" s="26" t="s">
        <v>532</v>
      </c>
      <c r="AP2" s="26" t="s">
        <v>533</v>
      </c>
      <c r="AQ2" s="25"/>
      <c r="AR2" s="26" t="s">
        <v>531</v>
      </c>
      <c r="AS2" s="26" t="s">
        <v>811</v>
      </c>
      <c r="AT2" s="26" t="s">
        <v>812</v>
      </c>
      <c r="AU2" s="26" t="s">
        <v>813</v>
      </c>
      <c r="AV2" s="26" t="s">
        <v>532</v>
      </c>
      <c r="AW2" s="26" t="s">
        <v>533</v>
      </c>
      <c r="AX2" s="26"/>
    </row>
    <row r="3" spans="1:50" x14ac:dyDescent="0.25">
      <c r="A3" s="15" t="s">
        <v>46</v>
      </c>
      <c r="B3" s="15" t="s">
        <v>16</v>
      </c>
      <c r="C3" s="15">
        <v>74.38</v>
      </c>
      <c r="D3" s="15">
        <v>223</v>
      </c>
      <c r="E3" s="15">
        <v>4.63</v>
      </c>
      <c r="F3" s="15">
        <v>0.47676238050308806</v>
      </c>
      <c r="G3" s="15">
        <v>13</v>
      </c>
      <c r="H3" s="15">
        <v>-1.068798492016714</v>
      </c>
      <c r="I3" s="15">
        <v>32</v>
      </c>
      <c r="J3" s="15">
        <v>-0.1496915411088145</v>
      </c>
      <c r="K3" s="15">
        <v>121</v>
      </c>
      <c r="L3" s="15">
        <v>0.73481581326567991</v>
      </c>
      <c r="M3" s="15">
        <v>4.5</v>
      </c>
      <c r="N3" s="15">
        <v>-0.53192520933359588</v>
      </c>
      <c r="O3" s="15">
        <v>7.15</v>
      </c>
      <c r="P3" s="15">
        <v>0.24076326937732295</v>
      </c>
      <c r="Q3" s="15">
        <v>-0.29807377931303336</v>
      </c>
      <c r="R3" s="15">
        <v>-4.9678963218838891E-2</v>
      </c>
      <c r="S3" s="15">
        <v>6</v>
      </c>
      <c r="T3" s="15">
        <v>181</v>
      </c>
      <c r="U3" s="15">
        <v>162</v>
      </c>
      <c r="V3" s="27"/>
      <c r="W3" s="15">
        <v>16</v>
      </c>
      <c r="X3" s="15">
        <v>335</v>
      </c>
      <c r="Y3" s="15">
        <v>0</v>
      </c>
      <c r="Z3" s="15">
        <v>206</v>
      </c>
      <c r="AA3" s="15">
        <v>541</v>
      </c>
      <c r="AB3" s="15">
        <v>33.8125</v>
      </c>
      <c r="AC3" s="27"/>
      <c r="AD3" s="15">
        <v>15</v>
      </c>
      <c r="AE3" s="15">
        <v>368</v>
      </c>
      <c r="AF3" s="15">
        <v>0</v>
      </c>
      <c r="AG3" s="15">
        <v>178</v>
      </c>
      <c r="AH3" s="15">
        <v>546</v>
      </c>
      <c r="AI3" s="15">
        <v>36.4</v>
      </c>
      <c r="AJ3" s="27"/>
      <c r="AK3" s="15">
        <v>14</v>
      </c>
      <c r="AL3" s="15">
        <v>237</v>
      </c>
      <c r="AM3" s="15">
        <v>0</v>
      </c>
      <c r="AN3" s="15">
        <v>166</v>
      </c>
      <c r="AO3" s="15">
        <v>403</v>
      </c>
      <c r="AP3" s="15">
        <v>28.785714285714285</v>
      </c>
      <c r="AQ3" s="27"/>
      <c r="AR3" s="15">
        <v>11</v>
      </c>
      <c r="AS3" s="15">
        <v>156</v>
      </c>
      <c r="AT3" s="15">
        <v>0</v>
      </c>
      <c r="AU3" s="15">
        <v>198</v>
      </c>
      <c r="AV3" s="15">
        <v>354</v>
      </c>
      <c r="AW3" s="15">
        <v>32.18181818181818</v>
      </c>
    </row>
    <row r="4" spans="1:50" x14ac:dyDescent="0.25">
      <c r="A4" s="15" t="s">
        <v>431</v>
      </c>
      <c r="B4" s="15" t="s">
        <v>16</v>
      </c>
      <c r="C4" s="15">
        <v>71.38</v>
      </c>
      <c r="D4" s="15">
        <v>230</v>
      </c>
      <c r="E4" s="15">
        <v>4.5599999999999996</v>
      </c>
      <c r="F4" s="15">
        <v>0.72071733720156939</v>
      </c>
      <c r="G4" s="15"/>
      <c r="H4" s="15"/>
      <c r="I4" s="15">
        <v>38</v>
      </c>
      <c r="J4" s="15">
        <v>1.1980296429605819</v>
      </c>
      <c r="K4" s="15">
        <v>128</v>
      </c>
      <c r="L4" s="15">
        <v>1.5162526531006024</v>
      </c>
      <c r="M4" s="15">
        <v>4.0599999999999996</v>
      </c>
      <c r="N4" s="15">
        <v>1.2500784831178335</v>
      </c>
      <c r="O4" s="15">
        <v>7.27</v>
      </c>
      <c r="P4" s="15">
        <v>-5.5903404823047856E-2</v>
      </c>
      <c r="Q4" s="15">
        <v>4.6291747115575399</v>
      </c>
      <c r="R4" s="15">
        <v>0.92583494231150798</v>
      </c>
      <c r="S4" s="15">
        <v>4</v>
      </c>
      <c r="T4" s="15">
        <v>113</v>
      </c>
      <c r="U4" s="15">
        <v>108</v>
      </c>
      <c r="V4" s="27"/>
      <c r="W4" s="15">
        <v>16</v>
      </c>
      <c r="X4" s="15">
        <v>519</v>
      </c>
      <c r="Y4" s="15">
        <v>0</v>
      </c>
      <c r="Z4" s="15">
        <v>10</v>
      </c>
      <c r="AA4" s="15">
        <v>529</v>
      </c>
      <c r="AB4" s="15">
        <v>33.0625</v>
      </c>
      <c r="AC4" s="27"/>
      <c r="AD4" s="15">
        <v>16</v>
      </c>
      <c r="AE4" s="15">
        <v>157</v>
      </c>
      <c r="AF4" s="15">
        <v>1</v>
      </c>
      <c r="AG4" s="15">
        <v>190</v>
      </c>
      <c r="AH4" s="15">
        <v>348</v>
      </c>
      <c r="AI4" s="15">
        <v>21.75</v>
      </c>
      <c r="AJ4" s="27"/>
      <c r="AK4" s="15">
        <v>1</v>
      </c>
      <c r="AL4" s="15">
        <v>27</v>
      </c>
      <c r="AM4" s="15">
        <v>0</v>
      </c>
      <c r="AN4" s="15">
        <v>0</v>
      </c>
      <c r="AO4" s="15">
        <v>27</v>
      </c>
      <c r="AP4" s="15">
        <v>27</v>
      </c>
      <c r="AQ4" s="27"/>
      <c r="AR4" s="15">
        <v>8</v>
      </c>
      <c r="AS4" s="15">
        <v>13</v>
      </c>
      <c r="AT4" s="15">
        <v>0</v>
      </c>
      <c r="AU4" s="15">
        <v>112</v>
      </c>
      <c r="AV4" s="15">
        <v>125</v>
      </c>
      <c r="AW4" s="15">
        <v>15.625</v>
      </c>
    </row>
    <row r="5" spans="1:50" x14ac:dyDescent="0.25">
      <c r="A5" s="15" t="s">
        <v>14</v>
      </c>
      <c r="B5" s="15" t="s">
        <v>16</v>
      </c>
      <c r="C5" s="15">
        <v>70.13</v>
      </c>
      <c r="D5" s="15">
        <v>225</v>
      </c>
      <c r="E5" s="15">
        <v>4.82</v>
      </c>
      <c r="F5" s="15">
        <v>-0.1854010733927885</v>
      </c>
      <c r="G5" s="15">
        <v>20</v>
      </c>
      <c r="H5" s="15">
        <v>-4.0761804518865366E-2</v>
      </c>
      <c r="I5" s="15">
        <v>29.5</v>
      </c>
      <c r="J5" s="15">
        <v>-0.71124203447106293</v>
      </c>
      <c r="K5" s="15">
        <v>104</v>
      </c>
      <c r="L5" s="15">
        <v>-1.1629593691905604</v>
      </c>
      <c r="M5" s="15">
        <v>4.49</v>
      </c>
      <c r="N5" s="15">
        <v>-0.4914251254142461</v>
      </c>
      <c r="O5" s="15">
        <v>7.24</v>
      </c>
      <c r="P5" s="15">
        <v>1.8263263727043746E-2</v>
      </c>
      <c r="Q5" s="15">
        <v>-2.5735261432604797</v>
      </c>
      <c r="R5" s="15">
        <v>-0.42892102387674663</v>
      </c>
      <c r="S5" s="15"/>
      <c r="T5" s="15"/>
      <c r="U5" s="15"/>
      <c r="V5" s="27"/>
      <c r="W5" s="15">
        <v>4</v>
      </c>
      <c r="X5" s="15">
        <v>13</v>
      </c>
      <c r="Y5" s="15">
        <v>0</v>
      </c>
      <c r="Z5" s="15">
        <v>31</v>
      </c>
      <c r="AA5" s="15">
        <v>44</v>
      </c>
      <c r="AB5" s="15">
        <v>11</v>
      </c>
      <c r="AC5" s="27"/>
      <c r="AD5" s="15">
        <v>14</v>
      </c>
      <c r="AE5" s="15">
        <v>422</v>
      </c>
      <c r="AF5" s="15">
        <v>0</v>
      </c>
      <c r="AG5" s="15">
        <v>105</v>
      </c>
      <c r="AH5" s="15">
        <v>527</v>
      </c>
      <c r="AI5" s="15">
        <v>37.642857142857146</v>
      </c>
      <c r="AJ5" s="27"/>
      <c r="AK5" s="15">
        <v>16</v>
      </c>
      <c r="AL5" s="15">
        <v>9</v>
      </c>
      <c r="AM5" s="15">
        <v>0</v>
      </c>
      <c r="AN5" s="15">
        <v>231</v>
      </c>
      <c r="AO5" s="15">
        <v>240</v>
      </c>
      <c r="AP5" s="15">
        <v>15</v>
      </c>
      <c r="AQ5" s="27"/>
      <c r="AR5" s="15"/>
      <c r="AS5" s="15"/>
      <c r="AT5" s="15"/>
      <c r="AU5" s="15"/>
      <c r="AV5" s="15">
        <v>0</v>
      </c>
      <c r="AW5" s="15" t="s">
        <v>815</v>
      </c>
    </row>
    <row r="6" spans="1:50" x14ac:dyDescent="0.25">
      <c r="A6" s="15" t="s">
        <v>364</v>
      </c>
      <c r="B6" s="15" t="s">
        <v>16</v>
      </c>
      <c r="C6" s="15">
        <v>69.5</v>
      </c>
      <c r="D6" s="15">
        <v>209</v>
      </c>
      <c r="E6" s="15">
        <v>4.49</v>
      </c>
      <c r="F6" s="15">
        <v>0.96467229390004761</v>
      </c>
      <c r="G6" s="15">
        <v>26</v>
      </c>
      <c r="H6" s="15">
        <v>0.84041249905071924</v>
      </c>
      <c r="I6" s="15">
        <v>35.5</v>
      </c>
      <c r="J6" s="15">
        <v>0.6364791495983334</v>
      </c>
      <c r="K6" s="15">
        <v>125</v>
      </c>
      <c r="L6" s="15">
        <v>1.1813511503142071</v>
      </c>
      <c r="M6" s="15">
        <v>4</v>
      </c>
      <c r="N6" s="15">
        <v>1.4930789866339358</v>
      </c>
      <c r="O6" s="15">
        <v>6.75</v>
      </c>
      <c r="P6" s="15">
        <v>1.2296521833785663</v>
      </c>
      <c r="Q6" s="15">
        <v>6.3456462628758095</v>
      </c>
      <c r="R6" s="15">
        <v>1.0576077104793016</v>
      </c>
      <c r="S6" s="15">
        <v>2</v>
      </c>
      <c r="T6" s="15">
        <v>54</v>
      </c>
      <c r="U6" s="15">
        <v>53</v>
      </c>
      <c r="V6" s="27"/>
      <c r="W6" s="15">
        <v>16</v>
      </c>
      <c r="X6" s="15">
        <v>354</v>
      </c>
      <c r="Y6" s="15">
        <v>0</v>
      </c>
      <c r="Z6" s="15">
        <v>18</v>
      </c>
      <c r="AA6" s="15">
        <v>372</v>
      </c>
      <c r="AB6" s="15">
        <v>23.25</v>
      </c>
      <c r="AC6" s="27"/>
      <c r="AD6" s="15">
        <v>13</v>
      </c>
      <c r="AE6" s="15">
        <v>178</v>
      </c>
      <c r="AF6" s="15">
        <v>0</v>
      </c>
      <c r="AG6" s="15">
        <v>27</v>
      </c>
      <c r="AH6" s="15">
        <v>205</v>
      </c>
      <c r="AI6" s="15">
        <v>15.76923076923077</v>
      </c>
      <c r="AJ6" s="27"/>
      <c r="AK6" s="15"/>
      <c r="AL6" s="15"/>
      <c r="AM6" s="15"/>
      <c r="AN6" s="15"/>
      <c r="AO6" s="15">
        <v>0</v>
      </c>
      <c r="AP6" s="15" t="s">
        <v>815</v>
      </c>
      <c r="AQ6" s="27"/>
      <c r="AR6" s="15"/>
      <c r="AS6" s="15"/>
      <c r="AT6" s="15"/>
      <c r="AU6" s="15"/>
      <c r="AV6" s="15">
        <v>0</v>
      </c>
      <c r="AW6" s="15" t="s">
        <v>815</v>
      </c>
    </row>
    <row r="7" spans="1:50" x14ac:dyDescent="0.25">
      <c r="A7" s="15" t="s">
        <v>222</v>
      </c>
      <c r="B7" s="15" t="s">
        <v>16</v>
      </c>
      <c r="C7" s="15">
        <v>71.88</v>
      </c>
      <c r="D7" s="15">
        <v>230</v>
      </c>
      <c r="E7" s="15">
        <v>4.62</v>
      </c>
      <c r="F7" s="15">
        <v>0.51161308860287025</v>
      </c>
      <c r="G7" s="15">
        <v>19</v>
      </c>
      <c r="H7" s="15">
        <v>-0.18762418844712947</v>
      </c>
      <c r="I7" s="15">
        <v>34.5</v>
      </c>
      <c r="J7" s="15">
        <v>0.411858952253434</v>
      </c>
      <c r="K7" s="15">
        <v>113</v>
      </c>
      <c r="L7" s="15">
        <v>-0.15825486083137441</v>
      </c>
      <c r="M7" s="15"/>
      <c r="N7" s="15"/>
      <c r="O7" s="15"/>
      <c r="P7" s="15"/>
      <c r="Q7" s="15">
        <v>0.57759299157780031</v>
      </c>
      <c r="R7" s="15">
        <v>0.14439824789445008</v>
      </c>
      <c r="S7" s="15">
        <v>2</v>
      </c>
      <c r="T7" s="15">
        <v>57</v>
      </c>
      <c r="U7" s="15">
        <v>56</v>
      </c>
      <c r="V7" s="27"/>
      <c r="W7" s="15">
        <v>14</v>
      </c>
      <c r="X7" s="15">
        <v>261</v>
      </c>
      <c r="Y7" s="15">
        <v>0</v>
      </c>
      <c r="Z7" s="15">
        <v>22</v>
      </c>
      <c r="AA7" s="15">
        <v>283</v>
      </c>
      <c r="AB7" s="15">
        <v>20.214285714285715</v>
      </c>
      <c r="AC7" s="27"/>
      <c r="AD7" s="15">
        <v>7</v>
      </c>
      <c r="AE7" s="15">
        <v>292</v>
      </c>
      <c r="AF7" s="15">
        <v>0</v>
      </c>
      <c r="AG7" s="15">
        <v>0</v>
      </c>
      <c r="AH7" s="15">
        <v>292</v>
      </c>
      <c r="AI7" s="15">
        <v>41.714285714285715</v>
      </c>
      <c r="AJ7" s="27"/>
      <c r="AK7" s="15">
        <v>13</v>
      </c>
      <c r="AL7" s="15">
        <v>537</v>
      </c>
      <c r="AM7" s="15">
        <v>0</v>
      </c>
      <c r="AN7" s="15">
        <v>0</v>
      </c>
      <c r="AO7" s="15">
        <v>537</v>
      </c>
      <c r="AP7" s="15">
        <v>41.307692307692307</v>
      </c>
      <c r="AQ7" s="27"/>
      <c r="AR7" s="15">
        <v>16</v>
      </c>
      <c r="AS7" s="15">
        <v>783</v>
      </c>
      <c r="AT7" s="15">
        <v>0</v>
      </c>
      <c r="AU7" s="15">
        <v>3</v>
      </c>
      <c r="AV7" s="15">
        <v>786</v>
      </c>
      <c r="AW7" s="15">
        <v>49.125</v>
      </c>
    </row>
    <row r="8" spans="1:50" x14ac:dyDescent="0.25">
      <c r="A8" s="15" t="s">
        <v>374</v>
      </c>
      <c r="B8" s="15" t="s">
        <v>16</v>
      </c>
      <c r="C8" s="15">
        <v>72</v>
      </c>
      <c r="D8" s="15">
        <v>214</v>
      </c>
      <c r="E8" s="15">
        <v>4.4800000000000004</v>
      </c>
      <c r="F8" s="15">
        <v>0.99952300199982969</v>
      </c>
      <c r="G8" s="15">
        <v>17</v>
      </c>
      <c r="H8" s="15">
        <v>-0.48134895630365765</v>
      </c>
      <c r="I8" s="15">
        <v>37.5</v>
      </c>
      <c r="J8" s="15">
        <v>1.0857195442881322</v>
      </c>
      <c r="K8" s="15">
        <v>125</v>
      </c>
      <c r="L8" s="15">
        <v>1.1813511503142071</v>
      </c>
      <c r="M8" s="15">
        <v>4.3</v>
      </c>
      <c r="N8" s="15">
        <v>0.27807646905341749</v>
      </c>
      <c r="O8" s="15">
        <v>7.16</v>
      </c>
      <c r="P8" s="15">
        <v>0.21604104652729242</v>
      </c>
      <c r="Q8" s="15">
        <v>3.2793622558792213</v>
      </c>
      <c r="R8" s="15">
        <v>0.54656037597987017</v>
      </c>
      <c r="S8" s="15">
        <v>3</v>
      </c>
      <c r="T8" s="15">
        <v>69</v>
      </c>
      <c r="U8" s="15">
        <v>67</v>
      </c>
      <c r="V8" s="27"/>
      <c r="W8" s="15">
        <v>8</v>
      </c>
      <c r="X8" s="15">
        <v>231</v>
      </c>
      <c r="Y8" s="15">
        <v>0</v>
      </c>
      <c r="Z8" s="15">
        <v>0</v>
      </c>
      <c r="AA8" s="15">
        <v>231</v>
      </c>
      <c r="AB8" s="15">
        <v>28.875</v>
      </c>
      <c r="AC8" s="27"/>
      <c r="AD8" s="15">
        <v>16</v>
      </c>
      <c r="AE8" s="15">
        <v>454</v>
      </c>
      <c r="AF8" s="15">
        <v>0</v>
      </c>
      <c r="AG8" s="15">
        <v>1</v>
      </c>
      <c r="AH8" s="15">
        <v>455</v>
      </c>
      <c r="AI8" s="15">
        <v>28.4375</v>
      </c>
      <c r="AJ8" s="27"/>
      <c r="AK8" s="15">
        <v>7</v>
      </c>
      <c r="AL8" s="15">
        <v>237</v>
      </c>
      <c r="AM8" s="15">
        <v>0</v>
      </c>
      <c r="AN8" s="15">
        <v>0</v>
      </c>
      <c r="AO8" s="15">
        <v>237</v>
      </c>
      <c r="AP8" s="15">
        <v>33.857142857142854</v>
      </c>
      <c r="AQ8" s="27"/>
      <c r="AR8" s="15">
        <v>16</v>
      </c>
      <c r="AS8" s="15">
        <v>380</v>
      </c>
      <c r="AT8" s="15">
        <v>0</v>
      </c>
      <c r="AU8" s="15">
        <v>36</v>
      </c>
      <c r="AV8" s="15">
        <v>416</v>
      </c>
      <c r="AW8" s="15">
        <v>26</v>
      </c>
    </row>
    <row r="9" spans="1:50" x14ac:dyDescent="0.25">
      <c r="A9" s="15" t="s">
        <v>432</v>
      </c>
      <c r="B9" s="15" t="s">
        <v>16</v>
      </c>
      <c r="C9" s="15">
        <v>71</v>
      </c>
      <c r="D9" s="15">
        <v>222</v>
      </c>
      <c r="E9" s="15">
        <v>4.45</v>
      </c>
      <c r="F9" s="15">
        <v>1.1040751262991793</v>
      </c>
      <c r="G9" s="15">
        <v>16</v>
      </c>
      <c r="H9" s="15">
        <v>-0.62821134023192171</v>
      </c>
      <c r="I9" s="15">
        <v>35.5</v>
      </c>
      <c r="J9" s="15">
        <v>0.6364791495983334</v>
      </c>
      <c r="K9" s="15">
        <v>121</v>
      </c>
      <c r="L9" s="15">
        <v>0.73481581326567991</v>
      </c>
      <c r="M9" s="15">
        <v>4.25</v>
      </c>
      <c r="N9" s="15">
        <v>0.4805768886501699</v>
      </c>
      <c r="O9" s="15">
        <v>7.37</v>
      </c>
      <c r="P9" s="15">
        <v>-0.30312563332335979</v>
      </c>
      <c r="Q9" s="15">
        <v>2.024610004258081</v>
      </c>
      <c r="R9" s="15">
        <v>0.33743500070968019</v>
      </c>
      <c r="S9" s="15"/>
      <c r="T9" s="15"/>
      <c r="U9" s="15"/>
      <c r="V9" s="27"/>
      <c r="W9" s="15">
        <v>16</v>
      </c>
      <c r="X9" s="15">
        <v>49</v>
      </c>
      <c r="Y9" s="15">
        <v>0</v>
      </c>
      <c r="Z9" s="15">
        <v>53</v>
      </c>
      <c r="AA9" s="15">
        <v>102</v>
      </c>
      <c r="AB9" s="15">
        <v>6.375</v>
      </c>
      <c r="AC9" s="27"/>
      <c r="AD9" s="15">
        <v>16</v>
      </c>
      <c r="AE9" s="15">
        <v>158</v>
      </c>
      <c r="AF9" s="15">
        <v>0</v>
      </c>
      <c r="AG9" s="15">
        <v>305</v>
      </c>
      <c r="AH9" s="15">
        <v>463</v>
      </c>
      <c r="AI9" s="15">
        <v>28.9375</v>
      </c>
      <c r="AJ9" s="27"/>
      <c r="AK9" s="15">
        <v>15</v>
      </c>
      <c r="AL9" s="15">
        <v>160</v>
      </c>
      <c r="AM9" s="15">
        <v>0</v>
      </c>
      <c r="AN9" s="15">
        <v>291</v>
      </c>
      <c r="AO9" s="15">
        <v>451</v>
      </c>
      <c r="AP9" s="15">
        <v>30.066666666666666</v>
      </c>
      <c r="AQ9" s="27"/>
      <c r="AR9" s="15">
        <v>11</v>
      </c>
      <c r="AS9" s="15">
        <v>194</v>
      </c>
      <c r="AT9" s="15">
        <v>0</v>
      </c>
      <c r="AU9" s="15">
        <v>126</v>
      </c>
      <c r="AV9" s="15">
        <v>320</v>
      </c>
      <c r="AW9" s="15">
        <v>29.09090909090909</v>
      </c>
    </row>
    <row r="10" spans="1:50" x14ac:dyDescent="0.25">
      <c r="A10" s="15" t="s">
        <v>165</v>
      </c>
      <c r="B10" s="15" t="s">
        <v>16</v>
      </c>
      <c r="C10" s="15">
        <v>71.13</v>
      </c>
      <c r="D10" s="15">
        <v>224</v>
      </c>
      <c r="E10" s="15">
        <v>4.72</v>
      </c>
      <c r="F10" s="15">
        <v>0.1631060076050424</v>
      </c>
      <c r="G10" s="15"/>
      <c r="H10" s="15"/>
      <c r="I10" s="15">
        <v>36.5</v>
      </c>
      <c r="J10" s="15">
        <v>0.86109934694323276</v>
      </c>
      <c r="K10" s="15">
        <v>120</v>
      </c>
      <c r="L10" s="15">
        <v>0.6231819790035481</v>
      </c>
      <c r="M10" s="15"/>
      <c r="N10" s="15"/>
      <c r="O10" s="15">
        <v>6.9</v>
      </c>
      <c r="P10" s="15">
        <v>0.85881884062809943</v>
      </c>
      <c r="Q10" s="15">
        <v>2.5062061741799226</v>
      </c>
      <c r="R10" s="15">
        <v>0.62655154354498066</v>
      </c>
      <c r="S10" s="15"/>
      <c r="T10" s="15"/>
      <c r="U10" s="15"/>
      <c r="V10" s="27"/>
      <c r="W10" s="15"/>
      <c r="X10" s="15"/>
      <c r="Y10" s="15"/>
      <c r="Z10" s="15"/>
      <c r="AA10" s="15">
        <v>0</v>
      </c>
      <c r="AB10" s="15" t="s">
        <v>815</v>
      </c>
      <c r="AC10" s="27"/>
      <c r="AD10" s="15"/>
      <c r="AE10" s="15"/>
      <c r="AF10" s="15"/>
      <c r="AG10" s="15"/>
      <c r="AH10" s="15">
        <v>0</v>
      </c>
      <c r="AI10" s="15" t="s">
        <v>815</v>
      </c>
      <c r="AJ10" s="27"/>
      <c r="AK10" s="15"/>
      <c r="AL10" s="15"/>
      <c r="AM10" s="15"/>
      <c r="AN10" s="15"/>
      <c r="AO10" s="15">
        <v>0</v>
      </c>
      <c r="AP10" s="15" t="s">
        <v>815</v>
      </c>
      <c r="AQ10" s="27"/>
      <c r="AR10" s="15">
        <v>16</v>
      </c>
      <c r="AS10" s="15">
        <v>17</v>
      </c>
      <c r="AT10" s="15">
        <v>0</v>
      </c>
      <c r="AU10" s="15">
        <v>317</v>
      </c>
      <c r="AV10" s="15">
        <v>334</v>
      </c>
      <c r="AW10" s="15">
        <v>20.875</v>
      </c>
    </row>
    <row r="11" spans="1:50" x14ac:dyDescent="0.25">
      <c r="A11" s="15" t="s">
        <v>396</v>
      </c>
      <c r="B11" s="15" t="s">
        <v>16</v>
      </c>
      <c r="C11" s="15">
        <v>68.63</v>
      </c>
      <c r="D11" s="15">
        <v>174</v>
      </c>
      <c r="E11" s="15">
        <v>4.5</v>
      </c>
      <c r="F11" s="15">
        <v>0.92982158580026542</v>
      </c>
      <c r="G11" s="15">
        <v>8</v>
      </c>
      <c r="H11" s="15">
        <v>-1.8031104116580345</v>
      </c>
      <c r="I11" s="15">
        <v>32</v>
      </c>
      <c r="J11" s="15">
        <v>-0.1496915411088145</v>
      </c>
      <c r="K11" s="15">
        <v>123</v>
      </c>
      <c r="L11" s="15">
        <v>0.95808348178994351</v>
      </c>
      <c r="M11" s="15"/>
      <c r="N11" s="15"/>
      <c r="O11" s="15"/>
      <c r="P11" s="15"/>
      <c r="Q11" s="15">
        <v>-6.4896885176640051E-2</v>
      </c>
      <c r="R11" s="15">
        <v>-1.6224221294160013E-2</v>
      </c>
      <c r="S11" s="15">
        <v>4</v>
      </c>
      <c r="T11" s="15">
        <v>124</v>
      </c>
      <c r="U11" s="15">
        <v>118</v>
      </c>
      <c r="V11" s="27"/>
      <c r="W11" s="15"/>
      <c r="X11" s="15"/>
      <c r="Y11" s="15"/>
      <c r="Z11" s="15"/>
      <c r="AA11" s="15">
        <v>0</v>
      </c>
      <c r="AB11" s="15" t="s">
        <v>815</v>
      </c>
      <c r="AC11" s="27"/>
      <c r="AD11" s="15"/>
      <c r="AE11" s="15"/>
      <c r="AF11" s="15"/>
      <c r="AG11" s="15"/>
      <c r="AH11" s="15">
        <v>0</v>
      </c>
      <c r="AI11" s="15" t="s">
        <v>815</v>
      </c>
      <c r="AJ11" s="27"/>
      <c r="AK11" s="15"/>
      <c r="AL11" s="15"/>
      <c r="AM11" s="15"/>
      <c r="AN11" s="15"/>
      <c r="AO11" s="15">
        <v>0</v>
      </c>
      <c r="AP11" s="15" t="s">
        <v>815</v>
      </c>
      <c r="AQ11" s="27"/>
      <c r="AR11" s="15"/>
      <c r="AS11" s="15"/>
      <c r="AT11" s="15"/>
      <c r="AU11" s="15"/>
      <c r="AV11" s="15">
        <v>0</v>
      </c>
      <c r="AW11" s="15" t="s">
        <v>815</v>
      </c>
    </row>
    <row r="12" spans="1:50" x14ac:dyDescent="0.25">
      <c r="A12" s="15" t="s">
        <v>172</v>
      </c>
      <c r="B12" s="15" t="s">
        <v>16</v>
      </c>
      <c r="C12" s="15">
        <v>68.25</v>
      </c>
      <c r="D12" s="15">
        <v>206</v>
      </c>
      <c r="E12" s="15">
        <v>4.58</v>
      </c>
      <c r="F12" s="15">
        <v>0.6510159210020019</v>
      </c>
      <c r="G12" s="15"/>
      <c r="H12" s="15"/>
      <c r="I12" s="15">
        <v>31.5</v>
      </c>
      <c r="J12" s="15">
        <v>-0.26200163978126417</v>
      </c>
      <c r="K12" s="15">
        <v>116</v>
      </c>
      <c r="L12" s="15">
        <v>0.17664664195502094</v>
      </c>
      <c r="M12" s="15">
        <v>4.26</v>
      </c>
      <c r="N12" s="15">
        <v>0.44007680473082011</v>
      </c>
      <c r="O12" s="15">
        <v>7.11</v>
      </c>
      <c r="P12" s="15">
        <v>0.33965216077744725</v>
      </c>
      <c r="Q12" s="15">
        <v>1.3453898886840261</v>
      </c>
      <c r="R12" s="15">
        <v>0.2690779777368052</v>
      </c>
      <c r="S12" s="15">
        <v>4</v>
      </c>
      <c r="T12" s="15">
        <v>103</v>
      </c>
      <c r="U12" s="15">
        <v>99</v>
      </c>
      <c r="V12" s="27"/>
      <c r="W12" s="15">
        <v>16</v>
      </c>
      <c r="X12" s="15">
        <v>234</v>
      </c>
      <c r="Y12" s="15">
        <v>0</v>
      </c>
      <c r="Z12" s="15">
        <v>84</v>
      </c>
      <c r="AA12" s="15">
        <v>318</v>
      </c>
      <c r="AB12" s="15">
        <v>19.875</v>
      </c>
      <c r="AC12" s="27"/>
      <c r="AD12" s="15">
        <v>15</v>
      </c>
      <c r="AE12" s="15">
        <v>767</v>
      </c>
      <c r="AF12" s="15">
        <v>0</v>
      </c>
      <c r="AG12" s="15">
        <v>0</v>
      </c>
      <c r="AH12" s="15">
        <v>767</v>
      </c>
      <c r="AI12" s="15">
        <v>51.133333333333333</v>
      </c>
      <c r="AJ12" s="27"/>
      <c r="AK12" s="15">
        <v>16</v>
      </c>
      <c r="AL12" s="15">
        <v>604</v>
      </c>
      <c r="AM12" s="15">
        <v>0</v>
      </c>
      <c r="AN12" s="15">
        <v>0</v>
      </c>
      <c r="AO12" s="15">
        <v>604</v>
      </c>
      <c r="AP12" s="15">
        <v>37.75</v>
      </c>
      <c r="AQ12" s="27"/>
      <c r="AR12" s="15">
        <v>14</v>
      </c>
      <c r="AS12" s="15">
        <v>551</v>
      </c>
      <c r="AT12" s="15">
        <v>0</v>
      </c>
      <c r="AU12" s="15">
        <v>0</v>
      </c>
      <c r="AV12" s="15">
        <v>551</v>
      </c>
      <c r="AW12" s="15">
        <v>39.357142857142854</v>
      </c>
    </row>
    <row r="13" spans="1:50" x14ac:dyDescent="0.25">
      <c r="A13" s="15" t="s">
        <v>19</v>
      </c>
      <c r="B13" s="15" t="s">
        <v>16</v>
      </c>
      <c r="C13" s="15">
        <v>73.38</v>
      </c>
      <c r="D13" s="15">
        <v>218</v>
      </c>
      <c r="E13" s="15">
        <v>4.4800000000000004</v>
      </c>
      <c r="F13" s="15">
        <v>0.99952300199982969</v>
      </c>
      <c r="G13" s="15">
        <v>19</v>
      </c>
      <c r="H13" s="15">
        <v>-0.18762418844712947</v>
      </c>
      <c r="I13" s="15">
        <v>38</v>
      </c>
      <c r="J13" s="15">
        <v>1.1980296429605819</v>
      </c>
      <c r="K13" s="15">
        <v>128</v>
      </c>
      <c r="L13" s="15">
        <v>1.5162526531006024</v>
      </c>
      <c r="M13" s="15">
        <v>4.46</v>
      </c>
      <c r="N13" s="15">
        <v>-0.3699248736561932</v>
      </c>
      <c r="O13" s="15">
        <v>7.07</v>
      </c>
      <c r="P13" s="15">
        <v>0.43854105217757161</v>
      </c>
      <c r="Q13" s="15">
        <v>3.5947972881352626</v>
      </c>
      <c r="R13" s="15">
        <v>0.59913288135587706</v>
      </c>
      <c r="S13" s="15"/>
      <c r="T13" s="15"/>
      <c r="U13" s="15"/>
      <c r="V13" s="27"/>
      <c r="W13" s="15">
        <v>5</v>
      </c>
      <c r="X13" s="15">
        <v>0</v>
      </c>
      <c r="Y13" s="15">
        <v>0</v>
      </c>
      <c r="Z13" s="15">
        <v>103</v>
      </c>
      <c r="AA13" s="15">
        <v>103</v>
      </c>
      <c r="AB13" s="15">
        <v>20.6</v>
      </c>
      <c r="AC13" s="27"/>
      <c r="AD13" s="15"/>
      <c r="AE13" s="15"/>
      <c r="AF13" s="15"/>
      <c r="AG13" s="15"/>
      <c r="AH13" s="15">
        <v>0</v>
      </c>
      <c r="AI13" s="15" t="s">
        <v>815</v>
      </c>
      <c r="AJ13" s="27"/>
      <c r="AK13" s="15">
        <v>16</v>
      </c>
      <c r="AL13" s="15">
        <v>22</v>
      </c>
      <c r="AM13" s="15">
        <v>0</v>
      </c>
      <c r="AN13" s="15">
        <v>230</v>
      </c>
      <c r="AO13" s="15">
        <v>252</v>
      </c>
      <c r="AP13" s="15">
        <v>15.75</v>
      </c>
      <c r="AQ13" s="27"/>
      <c r="AR13" s="15"/>
      <c r="AS13" s="15"/>
      <c r="AT13" s="15"/>
      <c r="AU13" s="15"/>
      <c r="AV13" s="15">
        <v>0</v>
      </c>
      <c r="AW13" s="15" t="s">
        <v>815</v>
      </c>
    </row>
    <row r="14" spans="1:50" x14ac:dyDescent="0.25">
      <c r="A14" s="15" t="s">
        <v>253</v>
      </c>
      <c r="B14" s="15" t="s">
        <v>16</v>
      </c>
      <c r="C14" s="15">
        <v>68.13</v>
      </c>
      <c r="D14" s="15">
        <v>194</v>
      </c>
      <c r="E14" s="15">
        <v>4.43</v>
      </c>
      <c r="F14" s="15">
        <v>1.1737765424987467</v>
      </c>
      <c r="G14" s="15">
        <v>20</v>
      </c>
      <c r="H14" s="15">
        <v>-4.0761804518865366E-2</v>
      </c>
      <c r="I14" s="15">
        <v>34.5</v>
      </c>
      <c r="J14" s="15">
        <v>0.411858952253434</v>
      </c>
      <c r="K14" s="15">
        <v>116</v>
      </c>
      <c r="L14" s="15">
        <v>0.17664664195502094</v>
      </c>
      <c r="M14" s="15">
        <v>4.13</v>
      </c>
      <c r="N14" s="15">
        <v>0.96657789568237795</v>
      </c>
      <c r="O14" s="15">
        <v>7.07</v>
      </c>
      <c r="P14" s="15">
        <v>0.43854105217757161</v>
      </c>
      <c r="Q14" s="15">
        <v>3.1266392800482858</v>
      </c>
      <c r="R14" s="15">
        <v>0.52110654667471434</v>
      </c>
      <c r="S14" s="15"/>
      <c r="T14" s="15"/>
      <c r="U14" s="15"/>
      <c r="V14" s="27"/>
      <c r="W14" s="15"/>
      <c r="X14" s="15"/>
      <c r="Y14" s="15"/>
      <c r="Z14" s="15"/>
      <c r="AA14" s="15">
        <v>0</v>
      </c>
      <c r="AB14" s="15" t="s">
        <v>815</v>
      </c>
      <c r="AC14" s="27"/>
      <c r="AD14" s="15"/>
      <c r="AE14" s="15"/>
      <c r="AF14" s="15"/>
      <c r="AG14" s="15"/>
      <c r="AH14" s="15">
        <v>0</v>
      </c>
      <c r="AI14" s="15" t="s">
        <v>815</v>
      </c>
      <c r="AJ14" s="27"/>
      <c r="AK14" s="15"/>
      <c r="AL14" s="15"/>
      <c r="AM14" s="15"/>
      <c r="AN14" s="15"/>
      <c r="AO14" s="15">
        <v>0</v>
      </c>
      <c r="AP14" s="15" t="s">
        <v>815</v>
      </c>
      <c r="AQ14" s="27"/>
      <c r="AR14" s="15"/>
      <c r="AS14" s="15"/>
      <c r="AT14" s="15"/>
      <c r="AU14" s="15"/>
      <c r="AV14" s="15">
        <v>0</v>
      </c>
      <c r="AW14" s="15" t="s">
        <v>815</v>
      </c>
    </row>
    <row r="15" spans="1:50" x14ac:dyDescent="0.25">
      <c r="A15" s="15" t="s">
        <v>116</v>
      </c>
      <c r="B15" s="15" t="s">
        <v>16</v>
      </c>
      <c r="C15" s="15">
        <v>71</v>
      </c>
      <c r="D15" s="15">
        <v>224</v>
      </c>
      <c r="E15" s="15">
        <v>4.57</v>
      </c>
      <c r="F15" s="15">
        <v>0.68586662910178409</v>
      </c>
      <c r="G15" s="15">
        <v>23</v>
      </c>
      <c r="H15" s="15">
        <v>0.39982534726592694</v>
      </c>
      <c r="I15" s="15">
        <v>38</v>
      </c>
      <c r="J15" s="15">
        <v>1.1980296429605819</v>
      </c>
      <c r="K15" s="15">
        <v>116</v>
      </c>
      <c r="L15" s="15">
        <v>0.17664664195502094</v>
      </c>
      <c r="M15" s="15"/>
      <c r="N15" s="15"/>
      <c r="O15" s="15"/>
      <c r="P15" s="15"/>
      <c r="Q15" s="15">
        <v>2.460368261283314</v>
      </c>
      <c r="R15" s="15">
        <v>0.6150920653208285</v>
      </c>
      <c r="S15" s="15"/>
      <c r="T15" s="15"/>
      <c r="U15" s="15"/>
      <c r="V15" s="27"/>
      <c r="W15" s="15">
        <v>16</v>
      </c>
      <c r="X15" s="15">
        <v>382</v>
      </c>
      <c r="Y15" s="15">
        <v>0</v>
      </c>
      <c r="Z15" s="15">
        <v>12</v>
      </c>
      <c r="AA15" s="15">
        <v>394</v>
      </c>
      <c r="AB15" s="15">
        <v>24.625</v>
      </c>
      <c r="AC15" s="27"/>
      <c r="AD15" s="15">
        <v>16</v>
      </c>
      <c r="AE15" s="15">
        <v>474</v>
      </c>
      <c r="AF15" s="15">
        <v>0</v>
      </c>
      <c r="AG15" s="15">
        <v>12</v>
      </c>
      <c r="AH15" s="15">
        <v>486</v>
      </c>
      <c r="AI15" s="15">
        <v>30.375</v>
      </c>
      <c r="AJ15" s="27"/>
      <c r="AK15" s="15">
        <v>16</v>
      </c>
      <c r="AL15" s="15">
        <v>568</v>
      </c>
      <c r="AM15" s="15">
        <v>0</v>
      </c>
      <c r="AN15" s="15">
        <v>1</v>
      </c>
      <c r="AO15" s="15">
        <v>569</v>
      </c>
      <c r="AP15" s="15">
        <v>35.5625</v>
      </c>
      <c r="AQ15" s="27"/>
      <c r="AR15" s="15">
        <v>16</v>
      </c>
      <c r="AS15" s="15">
        <v>536</v>
      </c>
      <c r="AT15" s="15">
        <v>0</v>
      </c>
      <c r="AU15" s="15">
        <v>0</v>
      </c>
      <c r="AV15" s="15">
        <v>536</v>
      </c>
      <c r="AW15" s="15">
        <v>33.5</v>
      </c>
    </row>
    <row r="16" spans="1:50" x14ac:dyDescent="0.25">
      <c r="A16" s="15" t="s">
        <v>429</v>
      </c>
      <c r="B16" s="15" t="s">
        <v>16</v>
      </c>
      <c r="C16" s="15">
        <v>69.13</v>
      </c>
      <c r="D16" s="15">
        <v>204</v>
      </c>
      <c r="E16" s="15">
        <v>4.57</v>
      </c>
      <c r="F16" s="15">
        <v>0.68586662910178409</v>
      </c>
      <c r="G16" s="15">
        <v>23</v>
      </c>
      <c r="H16" s="15">
        <v>0.39982534726592694</v>
      </c>
      <c r="I16" s="15">
        <v>32</v>
      </c>
      <c r="J16" s="15">
        <v>-0.1496915411088145</v>
      </c>
      <c r="K16" s="15">
        <v>113</v>
      </c>
      <c r="L16" s="15">
        <v>-0.15825486083137441</v>
      </c>
      <c r="M16" s="15">
        <v>4.2</v>
      </c>
      <c r="N16" s="15">
        <v>0.68307730824692237</v>
      </c>
      <c r="O16" s="15">
        <v>7.05</v>
      </c>
      <c r="P16" s="15">
        <v>0.48798549787763484</v>
      </c>
      <c r="Q16" s="15">
        <v>1.9488083805520793</v>
      </c>
      <c r="R16" s="15">
        <v>0.32480139675867986</v>
      </c>
      <c r="S16" s="15">
        <v>4</v>
      </c>
      <c r="T16" s="15">
        <v>130</v>
      </c>
      <c r="U16" s="15">
        <v>123</v>
      </c>
      <c r="V16" s="27"/>
      <c r="W16" s="15">
        <v>3</v>
      </c>
      <c r="X16" s="15">
        <v>31</v>
      </c>
      <c r="Y16" s="15">
        <v>0</v>
      </c>
      <c r="Z16" s="15">
        <v>0</v>
      </c>
      <c r="AA16" s="15">
        <v>31</v>
      </c>
      <c r="AB16" s="15">
        <v>10.333333333333334</v>
      </c>
      <c r="AC16" s="27"/>
      <c r="AD16" s="15">
        <v>14</v>
      </c>
      <c r="AE16" s="15">
        <v>291</v>
      </c>
      <c r="AF16" s="15">
        <v>0</v>
      </c>
      <c r="AG16" s="15">
        <v>2</v>
      </c>
      <c r="AH16" s="15">
        <v>293</v>
      </c>
      <c r="AI16" s="15">
        <v>20.928571428571427</v>
      </c>
      <c r="AJ16" s="27"/>
      <c r="AK16" s="15">
        <v>16</v>
      </c>
      <c r="AL16" s="15">
        <v>426</v>
      </c>
      <c r="AM16" s="15">
        <v>0</v>
      </c>
      <c r="AN16" s="15">
        <v>13</v>
      </c>
      <c r="AO16" s="15">
        <v>439</v>
      </c>
      <c r="AP16" s="15">
        <v>27.4375</v>
      </c>
      <c r="AQ16" s="27"/>
      <c r="AR16" s="15">
        <v>14</v>
      </c>
      <c r="AS16" s="15">
        <v>383</v>
      </c>
      <c r="AT16" s="15">
        <v>0</v>
      </c>
      <c r="AU16" s="15">
        <v>6</v>
      </c>
      <c r="AV16" s="15">
        <v>389</v>
      </c>
      <c r="AW16" s="15">
        <v>27.785714285714285</v>
      </c>
    </row>
    <row r="17" spans="1:49" x14ac:dyDescent="0.25">
      <c r="A17" s="15" t="s">
        <v>430</v>
      </c>
      <c r="B17" s="15" t="s">
        <v>16</v>
      </c>
      <c r="C17" s="15">
        <v>74.63</v>
      </c>
      <c r="D17" s="15">
        <v>232</v>
      </c>
      <c r="E17" s="15">
        <v>4.8600000000000003</v>
      </c>
      <c r="F17" s="15">
        <v>-0.32480390579192026</v>
      </c>
      <c r="G17" s="15">
        <v>18</v>
      </c>
      <c r="H17" s="15">
        <v>-0.33448657237539359</v>
      </c>
      <c r="I17" s="15">
        <v>35</v>
      </c>
      <c r="J17" s="15">
        <v>0.52416905092588373</v>
      </c>
      <c r="K17" s="15">
        <v>121</v>
      </c>
      <c r="L17" s="15">
        <v>0.73481581326567991</v>
      </c>
      <c r="M17" s="15">
        <v>4.24</v>
      </c>
      <c r="N17" s="15">
        <v>0.52107697256951968</v>
      </c>
      <c r="O17" s="15">
        <v>6.92</v>
      </c>
      <c r="P17" s="15">
        <v>0.80937439492803842</v>
      </c>
      <c r="Q17" s="15">
        <v>1.9301457535218076</v>
      </c>
      <c r="R17" s="15">
        <v>0.32169095892030125</v>
      </c>
      <c r="S17" s="15"/>
      <c r="T17" s="15"/>
      <c r="U17" s="15"/>
      <c r="V17" s="27"/>
      <c r="W17" s="15"/>
      <c r="X17" s="15"/>
      <c r="Y17" s="15"/>
      <c r="Z17" s="15"/>
      <c r="AA17" s="15">
        <v>0</v>
      </c>
      <c r="AB17" s="15" t="s">
        <v>815</v>
      </c>
      <c r="AC17" s="27"/>
      <c r="AD17" s="15"/>
      <c r="AE17" s="15"/>
      <c r="AF17" s="15"/>
      <c r="AG17" s="15"/>
      <c r="AH17" s="15">
        <v>0</v>
      </c>
      <c r="AI17" s="15" t="s">
        <v>815</v>
      </c>
      <c r="AJ17" s="27"/>
      <c r="AK17" s="15"/>
      <c r="AL17" s="15"/>
      <c r="AM17" s="15"/>
      <c r="AN17" s="15"/>
      <c r="AO17" s="15">
        <v>0</v>
      </c>
      <c r="AP17" s="15" t="s">
        <v>815</v>
      </c>
      <c r="AQ17" s="27"/>
      <c r="AR17" s="15"/>
      <c r="AS17" s="15"/>
      <c r="AT17" s="15"/>
      <c r="AU17" s="15"/>
      <c r="AV17" s="15">
        <v>0</v>
      </c>
      <c r="AW17" s="15" t="s">
        <v>815</v>
      </c>
    </row>
    <row r="18" spans="1:49" x14ac:dyDescent="0.25">
      <c r="A18" s="15" t="s">
        <v>214</v>
      </c>
      <c r="B18" s="15" t="s">
        <v>16</v>
      </c>
      <c r="C18" s="15">
        <v>72.63</v>
      </c>
      <c r="D18" s="15">
        <v>233</v>
      </c>
      <c r="E18" s="15">
        <v>4.5599999999999996</v>
      </c>
      <c r="F18" s="15">
        <v>0.72071733720156939</v>
      </c>
      <c r="G18" s="15">
        <v>20</v>
      </c>
      <c r="H18" s="15">
        <v>-4.0761804518865366E-2</v>
      </c>
      <c r="I18" s="15">
        <v>29</v>
      </c>
      <c r="J18" s="15">
        <v>-0.82355213314351261</v>
      </c>
      <c r="K18" s="15">
        <v>112</v>
      </c>
      <c r="L18" s="15">
        <v>-0.26988869509350621</v>
      </c>
      <c r="M18" s="15"/>
      <c r="N18" s="15"/>
      <c r="O18" s="15"/>
      <c r="P18" s="15"/>
      <c r="Q18" s="15">
        <v>-0.41348529555431479</v>
      </c>
      <c r="R18" s="15">
        <v>-0.1033713238885787</v>
      </c>
      <c r="S18" s="15">
        <v>2</v>
      </c>
      <c r="T18" s="15">
        <v>55</v>
      </c>
      <c r="U18" s="15">
        <v>54</v>
      </c>
      <c r="V18" s="27"/>
      <c r="W18" s="15">
        <v>16</v>
      </c>
      <c r="X18" s="15">
        <v>501</v>
      </c>
      <c r="Y18" s="15">
        <v>0</v>
      </c>
      <c r="Z18" s="15">
        <v>4</v>
      </c>
      <c r="AA18" s="15">
        <v>505</v>
      </c>
      <c r="AB18" s="15">
        <v>31.5625</v>
      </c>
      <c r="AC18" s="27"/>
      <c r="AD18" s="15">
        <v>16</v>
      </c>
      <c r="AE18" s="15">
        <v>457</v>
      </c>
      <c r="AF18" s="15">
        <v>0</v>
      </c>
      <c r="AG18" s="15">
        <v>0</v>
      </c>
      <c r="AH18" s="15">
        <v>457</v>
      </c>
      <c r="AI18" s="15">
        <v>28.5625</v>
      </c>
      <c r="AJ18" s="27"/>
      <c r="AK18" s="15">
        <v>15</v>
      </c>
      <c r="AL18" s="15">
        <v>443</v>
      </c>
      <c r="AM18" s="15">
        <v>0</v>
      </c>
      <c r="AN18" s="15">
        <v>0</v>
      </c>
      <c r="AO18" s="15">
        <v>443</v>
      </c>
      <c r="AP18" s="15">
        <v>29.533333333333335</v>
      </c>
      <c r="AQ18" s="27"/>
      <c r="AR18" s="15">
        <v>7</v>
      </c>
      <c r="AS18" s="15">
        <v>77</v>
      </c>
      <c r="AT18" s="15">
        <v>0</v>
      </c>
      <c r="AU18" s="15">
        <v>7</v>
      </c>
      <c r="AV18" s="15">
        <v>84</v>
      </c>
      <c r="AW18" s="15">
        <v>12</v>
      </c>
    </row>
    <row r="19" spans="1:49" x14ac:dyDescent="0.25">
      <c r="A19" s="15" t="s">
        <v>304</v>
      </c>
      <c r="B19" s="15" t="s">
        <v>16</v>
      </c>
      <c r="C19" s="15">
        <v>68.88</v>
      </c>
      <c r="D19" s="15">
        <v>209</v>
      </c>
      <c r="E19" s="15">
        <v>4.41</v>
      </c>
      <c r="F19" s="15">
        <v>1.2434779586983111</v>
      </c>
      <c r="G19" s="15">
        <v>32</v>
      </c>
      <c r="H19" s="15">
        <v>1.7215868026203038</v>
      </c>
      <c r="I19" s="15">
        <v>40.5</v>
      </c>
      <c r="J19" s="15">
        <v>1.7595801363228303</v>
      </c>
      <c r="K19" s="15">
        <v>132</v>
      </c>
      <c r="L19" s="15">
        <v>1.9627879901491296</v>
      </c>
      <c r="M19" s="15">
        <v>4.12</v>
      </c>
      <c r="N19" s="15">
        <v>1.0070779796017277</v>
      </c>
      <c r="O19" s="15">
        <v>6.83</v>
      </c>
      <c r="P19" s="15">
        <v>1.0318744005783176</v>
      </c>
      <c r="Q19" s="15">
        <v>8.7263852679706204</v>
      </c>
      <c r="R19" s="15">
        <v>1.4543975446617701</v>
      </c>
      <c r="S19" s="15">
        <v>3</v>
      </c>
      <c r="T19" s="15">
        <v>96</v>
      </c>
      <c r="U19" s="15">
        <v>92</v>
      </c>
      <c r="V19" s="27"/>
      <c r="W19" s="15">
        <v>11</v>
      </c>
      <c r="X19" s="15">
        <v>331</v>
      </c>
      <c r="Y19" s="15">
        <v>0</v>
      </c>
      <c r="Z19" s="15">
        <v>18</v>
      </c>
      <c r="AA19" s="15">
        <v>349</v>
      </c>
      <c r="AB19" s="15">
        <v>31.727272727272727</v>
      </c>
      <c r="AC19" s="27"/>
      <c r="AD19" s="15">
        <v>16</v>
      </c>
      <c r="AE19" s="15">
        <v>160</v>
      </c>
      <c r="AF19" s="15">
        <v>0</v>
      </c>
      <c r="AG19" s="15">
        <v>205</v>
      </c>
      <c r="AH19" s="15">
        <v>365</v>
      </c>
      <c r="AI19" s="15">
        <v>22.8125</v>
      </c>
      <c r="AJ19" s="27"/>
      <c r="AK19" s="15">
        <v>15</v>
      </c>
      <c r="AL19" s="15">
        <v>511</v>
      </c>
      <c r="AM19" s="15">
        <v>0</v>
      </c>
      <c r="AN19" s="15">
        <v>4</v>
      </c>
      <c r="AO19" s="15">
        <v>515</v>
      </c>
      <c r="AP19" s="15">
        <v>34.333333333333336</v>
      </c>
      <c r="AQ19" s="27"/>
      <c r="AR19" s="15">
        <v>16</v>
      </c>
      <c r="AS19" s="15">
        <v>527</v>
      </c>
      <c r="AT19" s="15">
        <v>0</v>
      </c>
      <c r="AU19" s="15">
        <v>70</v>
      </c>
      <c r="AV19" s="15">
        <v>597</v>
      </c>
      <c r="AW19" s="15">
        <v>37.3125</v>
      </c>
    </row>
    <row r="20" spans="1:49" x14ac:dyDescent="0.25">
      <c r="A20" s="15" t="s">
        <v>379</v>
      </c>
      <c r="B20" s="15" t="s">
        <v>16</v>
      </c>
      <c r="C20" s="15">
        <v>71.13</v>
      </c>
      <c r="D20" s="15">
        <v>220</v>
      </c>
      <c r="E20" s="15">
        <v>4.84</v>
      </c>
      <c r="F20" s="15">
        <v>-0.25510248959235282</v>
      </c>
      <c r="G20" s="15">
        <v>14</v>
      </c>
      <c r="H20" s="15">
        <v>-0.92193610808844995</v>
      </c>
      <c r="I20" s="15">
        <v>36</v>
      </c>
      <c r="J20" s="15">
        <v>0.74878924827078308</v>
      </c>
      <c r="K20" s="15">
        <v>116</v>
      </c>
      <c r="L20" s="15">
        <v>0.17664664195502094</v>
      </c>
      <c r="M20" s="15">
        <v>4.5999999999999996</v>
      </c>
      <c r="N20" s="15">
        <v>-0.93692604852710082</v>
      </c>
      <c r="O20" s="15">
        <v>7.53</v>
      </c>
      <c r="P20" s="15">
        <v>-0.69868119892385705</v>
      </c>
      <c r="Q20" s="15">
        <v>-1.8872099549059564</v>
      </c>
      <c r="R20" s="15">
        <v>-0.31453499248432609</v>
      </c>
      <c r="S20" s="15"/>
      <c r="T20" s="15"/>
      <c r="U20" s="15"/>
      <c r="V20" s="27"/>
      <c r="W20" s="15"/>
      <c r="X20" s="15"/>
      <c r="Y20" s="15"/>
      <c r="Z20" s="15"/>
      <c r="AA20" s="15">
        <v>0</v>
      </c>
      <c r="AB20" s="15" t="s">
        <v>815</v>
      </c>
      <c r="AC20" s="27"/>
      <c r="AD20" s="15"/>
      <c r="AE20" s="15"/>
      <c r="AF20" s="15"/>
      <c r="AG20" s="15"/>
      <c r="AH20" s="15">
        <v>0</v>
      </c>
      <c r="AI20" s="15" t="s">
        <v>815</v>
      </c>
      <c r="AJ20" s="27"/>
      <c r="AK20" s="15"/>
      <c r="AL20" s="15"/>
      <c r="AM20" s="15"/>
      <c r="AN20" s="15"/>
      <c r="AO20" s="15">
        <v>0</v>
      </c>
      <c r="AP20" s="15" t="s">
        <v>815</v>
      </c>
      <c r="AQ20" s="27"/>
      <c r="AR20" s="15"/>
      <c r="AS20" s="15"/>
      <c r="AT20" s="15"/>
      <c r="AU20" s="15"/>
      <c r="AV20" s="15">
        <v>0</v>
      </c>
      <c r="AW20" s="15" t="s">
        <v>815</v>
      </c>
    </row>
    <row r="21" spans="1:49" x14ac:dyDescent="0.25">
      <c r="A21" s="15" t="s">
        <v>89</v>
      </c>
      <c r="B21" s="15" t="s">
        <v>16</v>
      </c>
      <c r="C21" s="15">
        <v>69.38</v>
      </c>
      <c r="D21" s="15">
        <v>207</v>
      </c>
      <c r="E21" s="15">
        <v>4.7</v>
      </c>
      <c r="F21" s="15">
        <v>0.23280742380460673</v>
      </c>
      <c r="G21" s="15">
        <v>19</v>
      </c>
      <c r="H21" s="15">
        <v>-0.18762418844712947</v>
      </c>
      <c r="I21" s="15">
        <v>32.5</v>
      </c>
      <c r="J21" s="15">
        <v>-3.7381442436364792E-2</v>
      </c>
      <c r="K21" s="15">
        <v>114</v>
      </c>
      <c r="L21" s="15">
        <v>-4.6621026569242628E-2</v>
      </c>
      <c r="M21" s="15">
        <v>4.38</v>
      </c>
      <c r="N21" s="15">
        <v>-4.5924202301387877E-2</v>
      </c>
      <c r="O21" s="15">
        <v>7.08</v>
      </c>
      <c r="P21" s="15">
        <v>0.41381882932754105</v>
      </c>
      <c r="Q21" s="15">
        <v>0.329075393378023</v>
      </c>
      <c r="R21" s="15">
        <v>5.4845898896337168E-2</v>
      </c>
      <c r="S21" s="15">
        <v>4</v>
      </c>
      <c r="T21" s="15">
        <v>117</v>
      </c>
      <c r="U21" s="15">
        <v>111</v>
      </c>
      <c r="V21" s="27"/>
      <c r="W21" s="15"/>
      <c r="X21" s="15"/>
      <c r="Y21" s="15"/>
      <c r="Z21" s="15"/>
      <c r="AA21" s="15">
        <v>0</v>
      </c>
      <c r="AB21" s="15" t="s">
        <v>815</v>
      </c>
      <c r="AC21" s="27"/>
      <c r="AD21" s="15"/>
      <c r="AE21" s="15"/>
      <c r="AF21" s="15"/>
      <c r="AG21" s="15"/>
      <c r="AH21" s="15">
        <v>0</v>
      </c>
      <c r="AI21" s="15" t="s">
        <v>815</v>
      </c>
      <c r="AJ21" s="27"/>
      <c r="AK21" s="15"/>
      <c r="AL21" s="15"/>
      <c r="AM21" s="15"/>
      <c r="AN21" s="15"/>
      <c r="AO21" s="15">
        <v>0</v>
      </c>
      <c r="AP21" s="15" t="s">
        <v>815</v>
      </c>
      <c r="AQ21" s="27"/>
      <c r="AR21" s="15"/>
      <c r="AS21" s="15"/>
      <c r="AT21" s="15"/>
      <c r="AU21" s="15"/>
      <c r="AV21" s="15">
        <v>0</v>
      </c>
      <c r="AW21" s="15" t="s">
        <v>815</v>
      </c>
    </row>
    <row r="22" spans="1:49" x14ac:dyDescent="0.25">
      <c r="A22" s="15" t="s">
        <v>41</v>
      </c>
      <c r="B22" s="15" t="s">
        <v>16</v>
      </c>
      <c r="C22" s="15">
        <v>69.38</v>
      </c>
      <c r="D22" s="15">
        <v>212</v>
      </c>
      <c r="E22" s="15">
        <v>4.67</v>
      </c>
      <c r="F22" s="15">
        <v>0.3373595481039563</v>
      </c>
      <c r="G22" s="15">
        <v>24</v>
      </c>
      <c r="H22" s="15">
        <v>0.54668773119419101</v>
      </c>
      <c r="I22" s="15">
        <v>29</v>
      </c>
      <c r="J22" s="15">
        <v>-0.82355213314351261</v>
      </c>
      <c r="K22" s="15">
        <v>104</v>
      </c>
      <c r="L22" s="15">
        <v>-1.1629593691905604</v>
      </c>
      <c r="M22" s="15"/>
      <c r="N22" s="15"/>
      <c r="O22" s="15"/>
      <c r="P22" s="15"/>
      <c r="Q22" s="15">
        <v>-1.1024642230359256</v>
      </c>
      <c r="R22" s="15">
        <v>-0.2756160557589814</v>
      </c>
      <c r="S22" s="15"/>
      <c r="T22" s="15"/>
      <c r="U22" s="15"/>
      <c r="V22" s="27"/>
      <c r="W22" s="15"/>
      <c r="X22" s="15"/>
      <c r="Y22" s="15"/>
      <c r="Z22" s="15"/>
      <c r="AA22" s="15">
        <v>0</v>
      </c>
      <c r="AB22" s="15" t="s">
        <v>815</v>
      </c>
      <c r="AC22" s="27"/>
      <c r="AD22" s="15">
        <v>1</v>
      </c>
      <c r="AE22" s="15">
        <v>0</v>
      </c>
      <c r="AF22" s="15">
        <v>0</v>
      </c>
      <c r="AG22" s="15">
        <v>19</v>
      </c>
      <c r="AH22" s="15">
        <v>19</v>
      </c>
      <c r="AI22" s="15">
        <v>19</v>
      </c>
      <c r="AJ22" s="27"/>
      <c r="AK22" s="15">
        <v>12</v>
      </c>
      <c r="AL22" s="15">
        <v>94</v>
      </c>
      <c r="AM22" s="15">
        <v>0</v>
      </c>
      <c r="AN22" s="15">
        <v>205</v>
      </c>
      <c r="AO22" s="15">
        <v>299</v>
      </c>
      <c r="AP22" s="15">
        <v>24.916666666666668</v>
      </c>
      <c r="AQ22" s="27"/>
      <c r="AR22" s="15">
        <v>3</v>
      </c>
      <c r="AS22" s="15">
        <v>102</v>
      </c>
      <c r="AT22" s="15">
        <v>0</v>
      </c>
      <c r="AU22" s="15">
        <v>9</v>
      </c>
      <c r="AV22" s="15">
        <v>111</v>
      </c>
      <c r="AW22" s="15">
        <v>37</v>
      </c>
    </row>
    <row r="23" spans="1:49" x14ac:dyDescent="0.25">
      <c r="A23" s="15" t="s">
        <v>369</v>
      </c>
      <c r="B23" s="15" t="s">
        <v>16</v>
      </c>
      <c r="C23" s="15">
        <v>69.5</v>
      </c>
      <c r="D23" s="15">
        <v>201</v>
      </c>
      <c r="E23" s="15">
        <v>4.51</v>
      </c>
      <c r="F23" s="15">
        <v>0.89497087770048322</v>
      </c>
      <c r="G23" s="15">
        <v>15</v>
      </c>
      <c r="H23" s="15">
        <v>-0.77507372416018583</v>
      </c>
      <c r="I23" s="15">
        <v>41.5</v>
      </c>
      <c r="J23" s="15">
        <v>1.9842003336677296</v>
      </c>
      <c r="K23" s="15">
        <v>134</v>
      </c>
      <c r="L23" s="15">
        <v>2.1860556586733932</v>
      </c>
      <c r="M23" s="15"/>
      <c r="N23" s="15"/>
      <c r="O23" s="15"/>
      <c r="P23" s="15"/>
      <c r="Q23" s="15">
        <v>4.2901531458814208</v>
      </c>
      <c r="R23" s="15">
        <v>1.0725382864703552</v>
      </c>
      <c r="S23" s="15">
        <v>6</v>
      </c>
      <c r="T23" s="15">
        <v>186</v>
      </c>
      <c r="U23" s="15">
        <v>167</v>
      </c>
      <c r="V23" s="27"/>
      <c r="W23" s="15"/>
      <c r="X23" s="15"/>
      <c r="Y23" s="15"/>
      <c r="Z23" s="15"/>
      <c r="AA23" s="15">
        <v>0</v>
      </c>
      <c r="AB23" s="15" t="s">
        <v>815</v>
      </c>
      <c r="AC23" s="27"/>
      <c r="AD23" s="15"/>
      <c r="AE23" s="15"/>
      <c r="AF23" s="15"/>
      <c r="AG23" s="15"/>
      <c r="AH23" s="15">
        <v>0</v>
      </c>
      <c r="AI23" s="15" t="s">
        <v>815</v>
      </c>
      <c r="AJ23" s="27"/>
      <c r="AK23" s="15"/>
      <c r="AL23" s="15"/>
      <c r="AM23" s="15"/>
      <c r="AN23" s="15"/>
      <c r="AO23" s="15">
        <v>0</v>
      </c>
      <c r="AP23" s="15" t="s">
        <v>815</v>
      </c>
      <c r="AQ23" s="27"/>
      <c r="AR23" s="15"/>
      <c r="AS23" s="15"/>
      <c r="AT23" s="15"/>
      <c r="AU23" s="15"/>
      <c r="AV23" s="15">
        <v>0</v>
      </c>
      <c r="AW23" s="15" t="s">
        <v>815</v>
      </c>
    </row>
    <row r="24" spans="1:49" x14ac:dyDescent="0.25">
      <c r="A24" s="15" t="s">
        <v>333</v>
      </c>
      <c r="B24" s="15" t="s">
        <v>16</v>
      </c>
      <c r="C24" s="15">
        <v>67.38</v>
      </c>
      <c r="D24" s="15">
        <v>195</v>
      </c>
      <c r="E24" s="15">
        <v>4.46</v>
      </c>
      <c r="F24" s="15">
        <v>1.0692244181993971</v>
      </c>
      <c r="G24" s="15">
        <v>23</v>
      </c>
      <c r="H24" s="15">
        <v>0.39982534726592694</v>
      </c>
      <c r="I24" s="15">
        <v>35.5</v>
      </c>
      <c r="J24" s="15">
        <v>0.6364791495983334</v>
      </c>
      <c r="K24" s="15">
        <v>123</v>
      </c>
      <c r="L24" s="15">
        <v>0.95808348178994351</v>
      </c>
      <c r="M24" s="15">
        <v>4.3</v>
      </c>
      <c r="N24" s="15">
        <v>0.27807646905341749</v>
      </c>
      <c r="O24" s="15">
        <v>7.08</v>
      </c>
      <c r="P24" s="15">
        <v>0.41381882932754105</v>
      </c>
      <c r="Q24" s="15">
        <v>3.755507695234559</v>
      </c>
      <c r="R24" s="15">
        <v>0.62591794920575983</v>
      </c>
      <c r="S24" s="15"/>
      <c r="T24" s="15"/>
      <c r="U24" s="15"/>
      <c r="V24" s="27"/>
      <c r="W24" s="15"/>
      <c r="X24" s="15"/>
      <c r="Y24" s="15"/>
      <c r="Z24" s="15"/>
      <c r="AA24" s="15">
        <v>0</v>
      </c>
      <c r="AB24" s="15" t="s">
        <v>815</v>
      </c>
      <c r="AC24" s="27"/>
      <c r="AD24" s="15"/>
      <c r="AE24" s="15"/>
      <c r="AF24" s="15"/>
      <c r="AG24" s="15"/>
      <c r="AH24" s="15">
        <v>0</v>
      </c>
      <c r="AI24" s="15" t="s">
        <v>815</v>
      </c>
      <c r="AJ24" s="27"/>
      <c r="AK24" s="15"/>
      <c r="AL24" s="15"/>
      <c r="AM24" s="15"/>
      <c r="AN24" s="15"/>
      <c r="AO24" s="15">
        <v>0</v>
      </c>
      <c r="AP24" s="15" t="s">
        <v>815</v>
      </c>
      <c r="AQ24" s="27"/>
      <c r="AR24" s="15"/>
      <c r="AS24" s="15"/>
      <c r="AT24" s="15"/>
      <c r="AU24" s="15"/>
      <c r="AV24" s="15">
        <v>0</v>
      </c>
      <c r="AW24" s="15" t="s">
        <v>815</v>
      </c>
    </row>
    <row r="25" spans="1:49" x14ac:dyDescent="0.25">
      <c r="A25" s="15" t="s">
        <v>394</v>
      </c>
      <c r="B25" s="15" t="s">
        <v>16</v>
      </c>
      <c r="C25" s="15">
        <v>72.25</v>
      </c>
      <c r="D25" s="15">
        <v>229</v>
      </c>
      <c r="E25" s="15">
        <v>4.58</v>
      </c>
      <c r="F25" s="15">
        <v>0.6510159210020019</v>
      </c>
      <c r="G25" s="15">
        <v>18</v>
      </c>
      <c r="H25" s="15">
        <v>-0.33448657237539359</v>
      </c>
      <c r="I25" s="15">
        <v>33</v>
      </c>
      <c r="J25" s="15">
        <v>7.4928656236084898E-2</v>
      </c>
      <c r="K25" s="15">
        <v>116</v>
      </c>
      <c r="L25" s="15">
        <v>0.17664664195502094</v>
      </c>
      <c r="M25" s="15">
        <v>4.22</v>
      </c>
      <c r="N25" s="15">
        <v>0.6020771404082228</v>
      </c>
      <c r="O25" s="15">
        <v>6.88</v>
      </c>
      <c r="P25" s="15">
        <v>0.90826328632816267</v>
      </c>
      <c r="Q25" s="15">
        <v>2.0784450735540996</v>
      </c>
      <c r="R25" s="15">
        <v>0.34640751225901661</v>
      </c>
      <c r="S25" s="15">
        <v>4</v>
      </c>
      <c r="T25" s="15">
        <v>138</v>
      </c>
      <c r="U25" s="15">
        <v>130</v>
      </c>
      <c r="V25" s="27"/>
      <c r="W25" s="15">
        <v>13</v>
      </c>
      <c r="X25" s="15">
        <v>134</v>
      </c>
      <c r="Y25" s="15">
        <v>0</v>
      </c>
      <c r="Z25" s="15">
        <v>163</v>
      </c>
      <c r="AA25" s="15">
        <v>297</v>
      </c>
      <c r="AB25" s="15">
        <v>22.846153846153847</v>
      </c>
      <c r="AC25" s="27"/>
      <c r="AD25" s="15">
        <v>3</v>
      </c>
      <c r="AE25" s="15">
        <v>52</v>
      </c>
      <c r="AF25" s="15">
        <v>0</v>
      </c>
      <c r="AG25" s="15">
        <v>21</v>
      </c>
      <c r="AH25" s="15">
        <v>73</v>
      </c>
      <c r="AI25" s="15">
        <v>24.333333333333332</v>
      </c>
      <c r="AJ25" s="27"/>
      <c r="AK25" s="15">
        <v>3</v>
      </c>
      <c r="AL25" s="15">
        <v>11</v>
      </c>
      <c r="AM25" s="15">
        <v>0</v>
      </c>
      <c r="AN25" s="15">
        <v>65</v>
      </c>
      <c r="AO25" s="15">
        <v>76</v>
      </c>
      <c r="AP25" s="15">
        <v>25.333333333333332</v>
      </c>
      <c r="AQ25" s="27"/>
      <c r="AR25" s="15"/>
      <c r="AS25" s="15"/>
      <c r="AT25" s="15"/>
      <c r="AU25" s="15"/>
      <c r="AV25" s="15">
        <v>0</v>
      </c>
      <c r="AW25" s="15" t="s">
        <v>815</v>
      </c>
    </row>
    <row r="26" spans="1:49" x14ac:dyDescent="0.25">
      <c r="A26" s="15" t="s">
        <v>345</v>
      </c>
      <c r="B26" s="15" t="s">
        <v>16</v>
      </c>
      <c r="C26" s="15">
        <v>69.75</v>
      </c>
      <c r="D26" s="15">
        <v>212</v>
      </c>
      <c r="E26" s="15">
        <v>4.7</v>
      </c>
      <c r="F26" s="15">
        <v>0.23280742380460673</v>
      </c>
      <c r="G26" s="15">
        <v>18</v>
      </c>
      <c r="H26" s="15">
        <v>-0.33448657237539359</v>
      </c>
      <c r="I26" s="15">
        <v>37</v>
      </c>
      <c r="J26" s="15">
        <v>0.97340944561568243</v>
      </c>
      <c r="K26" s="15">
        <v>122</v>
      </c>
      <c r="L26" s="15">
        <v>0.84644964752781171</v>
      </c>
      <c r="M26" s="15"/>
      <c r="N26" s="15"/>
      <c r="O26" s="15"/>
      <c r="P26" s="15"/>
      <c r="Q26" s="15">
        <v>1.7181799445727073</v>
      </c>
      <c r="R26" s="15">
        <v>0.42954498614317682</v>
      </c>
      <c r="S26" s="15"/>
      <c r="T26" s="15"/>
      <c r="U26" s="15"/>
      <c r="V26" s="27"/>
      <c r="W26" s="15">
        <v>15</v>
      </c>
      <c r="X26" s="15">
        <v>55</v>
      </c>
      <c r="Y26" s="15">
        <v>0</v>
      </c>
      <c r="Z26" s="15">
        <v>182</v>
      </c>
      <c r="AA26" s="15">
        <v>237</v>
      </c>
      <c r="AB26" s="15">
        <v>15.8</v>
      </c>
      <c r="AC26" s="27"/>
      <c r="AD26" s="15"/>
      <c r="AE26" s="15"/>
      <c r="AF26" s="15"/>
      <c r="AG26" s="15"/>
      <c r="AH26" s="15">
        <v>0</v>
      </c>
      <c r="AI26" s="15" t="s">
        <v>815</v>
      </c>
      <c r="AJ26" s="27"/>
      <c r="AK26" s="15"/>
      <c r="AL26" s="15"/>
      <c r="AM26" s="15"/>
      <c r="AN26" s="15"/>
      <c r="AO26" s="15">
        <v>0</v>
      </c>
      <c r="AP26" s="15" t="s">
        <v>815</v>
      </c>
      <c r="AQ26" s="27"/>
      <c r="AR26" s="15"/>
      <c r="AS26" s="15"/>
      <c r="AT26" s="15"/>
      <c r="AU26" s="15"/>
      <c r="AV26" s="15">
        <v>0</v>
      </c>
      <c r="AW26" s="15" t="s">
        <v>815</v>
      </c>
    </row>
    <row r="27" spans="1:49" x14ac:dyDescent="0.25">
      <c r="A27" s="15" t="s">
        <v>243</v>
      </c>
      <c r="B27" s="15" t="s">
        <v>16</v>
      </c>
      <c r="C27" s="15">
        <v>71.63</v>
      </c>
      <c r="D27" s="15">
        <v>209</v>
      </c>
      <c r="E27" s="15">
        <v>4.5999999999999996</v>
      </c>
      <c r="F27" s="15">
        <v>0.58131450480243763</v>
      </c>
      <c r="G27" s="15">
        <v>16</v>
      </c>
      <c r="H27" s="15">
        <v>-0.62821134023192171</v>
      </c>
      <c r="I27" s="15">
        <v>35.5</v>
      </c>
      <c r="J27" s="15">
        <v>0.6364791495983334</v>
      </c>
      <c r="K27" s="15">
        <v>116</v>
      </c>
      <c r="L27" s="15">
        <v>0.17664664195502094</v>
      </c>
      <c r="M27" s="15"/>
      <c r="N27" s="15"/>
      <c r="O27" s="15"/>
      <c r="P27" s="15"/>
      <c r="Q27" s="15">
        <v>0.76622895612387021</v>
      </c>
      <c r="R27" s="15">
        <v>0.19155723903096755</v>
      </c>
      <c r="S27" s="15">
        <v>7</v>
      </c>
      <c r="T27" s="15">
        <v>222</v>
      </c>
      <c r="U27" s="15">
        <v>189</v>
      </c>
      <c r="V27" s="27"/>
      <c r="W27" s="15">
        <v>6</v>
      </c>
      <c r="X27" s="15">
        <v>63</v>
      </c>
      <c r="Y27" s="15">
        <v>0</v>
      </c>
      <c r="Z27" s="15">
        <v>1</v>
      </c>
      <c r="AA27" s="15">
        <v>64</v>
      </c>
      <c r="AB27" s="15">
        <v>10.666666666666666</v>
      </c>
      <c r="AC27" s="27"/>
      <c r="AD27" s="15"/>
      <c r="AE27" s="15"/>
      <c r="AF27" s="15"/>
      <c r="AG27" s="15"/>
      <c r="AH27" s="15">
        <v>0</v>
      </c>
      <c r="AI27" s="15" t="s">
        <v>815</v>
      </c>
      <c r="AJ27" s="27"/>
      <c r="AK27" s="15"/>
      <c r="AL27" s="15"/>
      <c r="AM27" s="15"/>
      <c r="AN27" s="15"/>
      <c r="AO27" s="15">
        <v>0</v>
      </c>
      <c r="AP27" s="15" t="s">
        <v>815</v>
      </c>
      <c r="AQ27" s="27"/>
      <c r="AR27" s="15"/>
      <c r="AS27" s="15"/>
      <c r="AT27" s="15"/>
      <c r="AU27" s="15"/>
      <c r="AV27" s="15">
        <v>0</v>
      </c>
      <c r="AW27" s="15" t="s">
        <v>815</v>
      </c>
    </row>
    <row r="28" spans="1:49" x14ac:dyDescent="0.25">
      <c r="A28" s="15" t="s">
        <v>425</v>
      </c>
      <c r="B28" s="15" t="s">
        <v>16</v>
      </c>
      <c r="C28" s="15">
        <v>69.25</v>
      </c>
      <c r="D28" s="15">
        <v>225</v>
      </c>
      <c r="E28" s="15">
        <v>4.5599999999999996</v>
      </c>
      <c r="F28" s="15">
        <v>0.72071733720156939</v>
      </c>
      <c r="G28" s="15">
        <v>16</v>
      </c>
      <c r="H28" s="15">
        <v>-0.62821134023192171</v>
      </c>
      <c r="I28" s="15">
        <v>33.5</v>
      </c>
      <c r="J28" s="15">
        <v>0.18723875490853459</v>
      </c>
      <c r="K28" s="15">
        <v>120</v>
      </c>
      <c r="L28" s="15">
        <v>0.6231819790035481</v>
      </c>
      <c r="M28" s="15"/>
      <c r="N28" s="15"/>
      <c r="O28" s="15"/>
      <c r="P28" s="15"/>
      <c r="Q28" s="15">
        <v>0.90292673088173037</v>
      </c>
      <c r="R28" s="15">
        <v>0.22573168272043259</v>
      </c>
      <c r="S28" s="15">
        <v>3</v>
      </c>
      <c r="T28" s="15">
        <v>94</v>
      </c>
      <c r="U28" s="15">
        <v>90</v>
      </c>
      <c r="V28" s="27"/>
      <c r="W28" s="15">
        <v>14</v>
      </c>
      <c r="X28" s="15">
        <v>402</v>
      </c>
      <c r="Y28" s="15">
        <v>0</v>
      </c>
      <c r="Z28" s="15">
        <v>0</v>
      </c>
      <c r="AA28" s="15">
        <v>402</v>
      </c>
      <c r="AB28" s="15">
        <v>28.714285714285715</v>
      </c>
      <c r="AC28" s="27"/>
      <c r="AD28" s="15">
        <v>8</v>
      </c>
      <c r="AE28" s="15">
        <v>123</v>
      </c>
      <c r="AF28" s="15">
        <v>0</v>
      </c>
      <c r="AG28" s="15">
        <v>8</v>
      </c>
      <c r="AH28" s="15">
        <v>131</v>
      </c>
      <c r="AI28" s="15">
        <v>16.375</v>
      </c>
      <c r="AJ28" s="27"/>
      <c r="AK28" s="15">
        <v>16</v>
      </c>
      <c r="AL28" s="15">
        <v>442</v>
      </c>
      <c r="AM28" s="15">
        <v>0</v>
      </c>
      <c r="AN28" s="15">
        <v>1</v>
      </c>
      <c r="AO28" s="15">
        <v>443</v>
      </c>
      <c r="AP28" s="15">
        <v>27.6875</v>
      </c>
      <c r="AQ28" s="27"/>
      <c r="AR28" s="15">
        <v>5</v>
      </c>
      <c r="AS28" s="15">
        <v>66</v>
      </c>
      <c r="AT28" s="15">
        <v>0</v>
      </c>
      <c r="AU28" s="15">
        <v>0</v>
      </c>
      <c r="AV28" s="15">
        <v>66</v>
      </c>
      <c r="AW28" s="15">
        <v>13.2</v>
      </c>
    </row>
    <row r="29" spans="1:49" x14ac:dyDescent="0.25">
      <c r="A29" s="15" t="s">
        <v>113</v>
      </c>
      <c r="B29" s="15" t="s">
        <v>16</v>
      </c>
      <c r="C29" s="15">
        <v>72.25</v>
      </c>
      <c r="D29" s="15">
        <v>209</v>
      </c>
      <c r="E29" s="15">
        <v>4.4800000000000004</v>
      </c>
      <c r="F29" s="15">
        <v>0.99952300199982969</v>
      </c>
      <c r="G29" s="15"/>
      <c r="H29" s="15"/>
      <c r="I29" s="15">
        <v>34.5</v>
      </c>
      <c r="J29" s="15">
        <v>0.411858952253434</v>
      </c>
      <c r="K29" s="15">
        <v>124</v>
      </c>
      <c r="L29" s="15">
        <v>1.0697173160520752</v>
      </c>
      <c r="M29" s="15">
        <v>4.26</v>
      </c>
      <c r="N29" s="15">
        <v>0.44007680473082011</v>
      </c>
      <c r="O29" s="15">
        <v>7.01</v>
      </c>
      <c r="P29" s="15">
        <v>0.58687438927775915</v>
      </c>
      <c r="Q29" s="15">
        <v>3.5080504643139183</v>
      </c>
      <c r="R29" s="15">
        <v>0.70161009286278364</v>
      </c>
      <c r="S29" s="15"/>
      <c r="T29" s="15"/>
      <c r="U29" s="15"/>
      <c r="V29" s="27"/>
      <c r="W29" s="15"/>
      <c r="X29" s="15"/>
      <c r="Y29" s="15"/>
      <c r="Z29" s="15"/>
      <c r="AA29" s="15">
        <v>0</v>
      </c>
      <c r="AB29" s="15" t="s">
        <v>815</v>
      </c>
      <c r="AC29" s="27"/>
      <c r="AD29" s="15"/>
      <c r="AE29" s="15"/>
      <c r="AF29" s="15"/>
      <c r="AG29" s="15"/>
      <c r="AH29" s="15">
        <v>0</v>
      </c>
      <c r="AI29" s="15" t="s">
        <v>815</v>
      </c>
      <c r="AJ29" s="27"/>
      <c r="AK29" s="15"/>
      <c r="AL29" s="15"/>
      <c r="AM29" s="15"/>
      <c r="AN29" s="15"/>
      <c r="AO29" s="15">
        <v>0</v>
      </c>
      <c r="AP29" s="15" t="s">
        <v>815</v>
      </c>
      <c r="AQ29" s="27"/>
      <c r="AR29" s="15"/>
      <c r="AS29" s="15"/>
      <c r="AT29" s="15"/>
      <c r="AU29" s="15"/>
      <c r="AV29" s="15">
        <v>0</v>
      </c>
      <c r="AW29" s="15" t="s">
        <v>815</v>
      </c>
    </row>
    <row r="30" spans="1:49" x14ac:dyDescent="0.25">
      <c r="A30" s="15" t="s">
        <v>161</v>
      </c>
      <c r="B30" s="15" t="s">
        <v>16</v>
      </c>
      <c r="C30" s="15">
        <v>68.63</v>
      </c>
      <c r="D30" s="15">
        <v>207</v>
      </c>
      <c r="E30" s="15">
        <v>4.75</v>
      </c>
      <c r="F30" s="15">
        <v>5.8553883305692812E-2</v>
      </c>
      <c r="G30" s="15">
        <v>20</v>
      </c>
      <c r="H30" s="15">
        <v>-4.0761804518865366E-2</v>
      </c>
      <c r="I30" s="15">
        <v>32</v>
      </c>
      <c r="J30" s="15">
        <v>-0.1496915411088145</v>
      </c>
      <c r="K30" s="15">
        <v>112</v>
      </c>
      <c r="L30" s="15">
        <v>-0.26988869509350621</v>
      </c>
      <c r="M30" s="15"/>
      <c r="N30" s="15"/>
      <c r="O30" s="15">
        <v>7.07</v>
      </c>
      <c r="P30" s="15">
        <v>0.43854105217757161</v>
      </c>
      <c r="Q30" s="15">
        <v>3.6752894762078381E-2</v>
      </c>
      <c r="R30" s="15">
        <v>7.3505789524156758E-3</v>
      </c>
      <c r="S30" s="15"/>
      <c r="T30" s="15"/>
      <c r="U30" s="15"/>
      <c r="V30" s="27"/>
      <c r="W30" s="15"/>
      <c r="X30" s="15"/>
      <c r="Y30" s="15"/>
      <c r="Z30" s="15"/>
      <c r="AA30" s="15">
        <v>0</v>
      </c>
      <c r="AB30" s="15" t="s">
        <v>815</v>
      </c>
      <c r="AC30" s="27"/>
      <c r="AD30" s="15"/>
      <c r="AE30" s="15"/>
      <c r="AF30" s="15"/>
      <c r="AG30" s="15"/>
      <c r="AH30" s="15">
        <v>0</v>
      </c>
      <c r="AI30" s="15" t="s">
        <v>815</v>
      </c>
      <c r="AJ30" s="27"/>
      <c r="AK30" s="15"/>
      <c r="AL30" s="15"/>
      <c r="AM30" s="15"/>
      <c r="AN30" s="15"/>
      <c r="AO30" s="15">
        <v>0</v>
      </c>
      <c r="AP30" s="15" t="s">
        <v>815</v>
      </c>
      <c r="AQ30" s="27"/>
      <c r="AR30" s="15"/>
      <c r="AS30" s="15"/>
      <c r="AT30" s="15"/>
      <c r="AU30" s="15"/>
      <c r="AV30" s="15">
        <v>0</v>
      </c>
      <c r="AW30" s="15" t="s">
        <v>815</v>
      </c>
    </row>
    <row r="31" spans="1:49" x14ac:dyDescent="0.25">
      <c r="A31" s="15" t="s">
        <v>295</v>
      </c>
      <c r="B31" s="15" t="s">
        <v>16</v>
      </c>
      <c r="C31" s="15">
        <v>68.5</v>
      </c>
      <c r="D31" s="15">
        <v>207</v>
      </c>
      <c r="E31" s="15">
        <v>4.5</v>
      </c>
      <c r="F31" s="15">
        <v>0.92982158580026542</v>
      </c>
      <c r="G31" s="15"/>
      <c r="H31" s="15"/>
      <c r="I31" s="15">
        <v>38.5</v>
      </c>
      <c r="J31" s="15">
        <v>1.3103397416330316</v>
      </c>
      <c r="K31" s="15">
        <v>125</v>
      </c>
      <c r="L31" s="15">
        <v>1.1813511503142071</v>
      </c>
      <c r="M31" s="15">
        <v>4.1500000000000004</v>
      </c>
      <c r="N31" s="15">
        <v>0.88557772784367483</v>
      </c>
      <c r="O31" s="15"/>
      <c r="P31" s="15"/>
      <c r="Q31" s="15">
        <v>4.3070902055911793</v>
      </c>
      <c r="R31" s="15">
        <v>1.0767725513977948</v>
      </c>
      <c r="S31" s="15">
        <v>3</v>
      </c>
      <c r="T31" s="15">
        <v>75</v>
      </c>
      <c r="U31" s="15">
        <v>73</v>
      </c>
      <c r="V31" s="27"/>
      <c r="W31" s="15">
        <v>12</v>
      </c>
      <c r="X31" s="15">
        <v>358</v>
      </c>
      <c r="Y31" s="15">
        <v>0</v>
      </c>
      <c r="Z31" s="15">
        <v>3</v>
      </c>
      <c r="AA31" s="15">
        <v>361</v>
      </c>
      <c r="AB31" s="15">
        <v>30.083333333333332</v>
      </c>
      <c r="AC31" s="27"/>
      <c r="AD31" s="15">
        <v>13</v>
      </c>
      <c r="AE31" s="15">
        <v>185</v>
      </c>
      <c r="AF31" s="15">
        <v>0</v>
      </c>
      <c r="AG31" s="15">
        <v>0</v>
      </c>
      <c r="AH31" s="15">
        <v>185</v>
      </c>
      <c r="AI31" s="15">
        <v>14.23076923076923</v>
      </c>
      <c r="AJ31" s="27"/>
      <c r="AK31" s="15"/>
      <c r="AL31" s="15"/>
      <c r="AM31" s="15"/>
      <c r="AN31" s="15"/>
      <c r="AO31" s="15">
        <v>0</v>
      </c>
      <c r="AP31" s="15" t="s">
        <v>815</v>
      </c>
      <c r="AQ31" s="27"/>
      <c r="AR31" s="15"/>
      <c r="AS31" s="15"/>
      <c r="AT31" s="15"/>
      <c r="AU31" s="15"/>
      <c r="AV31" s="15">
        <v>0</v>
      </c>
      <c r="AW31" s="15" t="s">
        <v>815</v>
      </c>
    </row>
    <row r="32" spans="1:49" x14ac:dyDescent="0.25">
      <c r="A32" s="15" t="s">
        <v>176</v>
      </c>
      <c r="B32" s="15" t="s">
        <v>16</v>
      </c>
      <c r="C32" s="15">
        <v>71.5</v>
      </c>
      <c r="D32" s="15">
        <v>220</v>
      </c>
      <c r="E32" s="15">
        <v>4.49</v>
      </c>
      <c r="F32" s="15">
        <v>0.96467229390004761</v>
      </c>
      <c r="G32" s="15"/>
      <c r="H32" s="15"/>
      <c r="I32" s="15">
        <v>36.5</v>
      </c>
      <c r="J32" s="15">
        <v>0.86109934694323276</v>
      </c>
      <c r="K32" s="15">
        <v>115</v>
      </c>
      <c r="L32" s="15">
        <v>6.5012807692889168E-2</v>
      </c>
      <c r="M32" s="15">
        <v>4.18</v>
      </c>
      <c r="N32" s="15">
        <v>0.76407747608562548</v>
      </c>
      <c r="O32" s="15">
        <v>6.78</v>
      </c>
      <c r="P32" s="15">
        <v>1.1554855148284724</v>
      </c>
      <c r="Q32" s="15">
        <v>3.810347439450267</v>
      </c>
      <c r="R32" s="15">
        <v>0.76206948789005335</v>
      </c>
      <c r="S32" s="15">
        <v>6</v>
      </c>
      <c r="T32" s="15">
        <v>204</v>
      </c>
      <c r="U32" s="15">
        <v>178</v>
      </c>
      <c r="V32" s="27"/>
      <c r="W32" s="15"/>
      <c r="X32" s="15"/>
      <c r="Y32" s="15"/>
      <c r="Z32" s="15"/>
      <c r="AA32" s="15">
        <v>0</v>
      </c>
      <c r="AB32" s="15" t="s">
        <v>815</v>
      </c>
      <c r="AC32" s="27"/>
      <c r="AD32" s="15"/>
      <c r="AE32" s="15"/>
      <c r="AF32" s="15"/>
      <c r="AG32" s="15"/>
      <c r="AH32" s="15">
        <v>0</v>
      </c>
      <c r="AI32" s="15" t="s">
        <v>815</v>
      </c>
      <c r="AJ32" s="27"/>
      <c r="AK32" s="15"/>
      <c r="AL32" s="15"/>
      <c r="AM32" s="15"/>
      <c r="AN32" s="15"/>
      <c r="AO32" s="15">
        <v>0</v>
      </c>
      <c r="AP32" s="15" t="s">
        <v>815</v>
      </c>
      <c r="AQ32" s="27"/>
      <c r="AR32" s="15"/>
      <c r="AS32" s="15"/>
      <c r="AT32" s="15"/>
      <c r="AU32" s="15"/>
      <c r="AV32" s="15">
        <v>0</v>
      </c>
      <c r="AW32" s="15" t="s">
        <v>815</v>
      </c>
    </row>
    <row r="33" spans="1:49" x14ac:dyDescent="0.25">
      <c r="A33" s="15" t="s">
        <v>111</v>
      </c>
      <c r="B33" s="15" t="s">
        <v>112</v>
      </c>
      <c r="C33" s="15">
        <v>71.13</v>
      </c>
      <c r="D33" s="15">
        <v>271</v>
      </c>
      <c r="E33" s="15">
        <v>4.95</v>
      </c>
      <c r="F33" s="15">
        <v>-0.63846027868996591</v>
      </c>
      <c r="G33" s="15">
        <v>23</v>
      </c>
      <c r="H33" s="15">
        <v>0.39982534726592694</v>
      </c>
      <c r="I33" s="15">
        <v>28.5</v>
      </c>
      <c r="J33" s="15">
        <v>-0.9358622318159624</v>
      </c>
      <c r="K33" s="15">
        <v>111</v>
      </c>
      <c r="L33" s="15">
        <v>-0.38152252935563802</v>
      </c>
      <c r="M33" s="15">
        <v>4.58</v>
      </c>
      <c r="N33" s="15">
        <v>-0.85592588068840125</v>
      </c>
      <c r="O33" s="15">
        <v>7.68</v>
      </c>
      <c r="P33" s="15">
        <v>-1.0695145416743217</v>
      </c>
      <c r="Q33" s="15">
        <v>-3.4814601149583626</v>
      </c>
      <c r="R33" s="15">
        <v>-0.58024335249306047</v>
      </c>
      <c r="S33" s="15"/>
      <c r="T33" s="15"/>
      <c r="U33" s="15"/>
      <c r="V33" s="27"/>
      <c r="W33" s="15"/>
      <c r="X33" s="15"/>
      <c r="Y33" s="15"/>
      <c r="Z33" s="15"/>
      <c r="AA33" s="15">
        <v>0</v>
      </c>
      <c r="AB33" s="15" t="s">
        <v>815</v>
      </c>
      <c r="AC33" s="27"/>
      <c r="AD33" s="15"/>
      <c r="AE33" s="15"/>
      <c r="AF33" s="15"/>
      <c r="AG33" s="15"/>
      <c r="AH33" s="15">
        <v>0</v>
      </c>
      <c r="AI33" s="15" t="s">
        <v>815</v>
      </c>
      <c r="AJ33" s="27"/>
      <c r="AK33" s="15"/>
      <c r="AL33" s="15"/>
      <c r="AM33" s="15"/>
      <c r="AN33" s="15"/>
      <c r="AO33" s="15">
        <v>0</v>
      </c>
      <c r="AP33" s="15" t="s">
        <v>815</v>
      </c>
      <c r="AQ33" s="27"/>
      <c r="AR33" s="15"/>
      <c r="AS33" s="15"/>
      <c r="AT33" s="15"/>
      <c r="AU33" s="15"/>
      <c r="AV33" s="15">
        <v>0</v>
      </c>
      <c r="AW33" s="15" t="s">
        <v>815</v>
      </c>
    </row>
    <row r="34" spans="1:49" x14ac:dyDescent="0.25">
      <c r="A34" s="15" t="s">
        <v>251</v>
      </c>
      <c r="B34" s="15" t="s">
        <v>112</v>
      </c>
      <c r="C34" s="15">
        <v>74.88</v>
      </c>
      <c r="D34" s="15">
        <v>240</v>
      </c>
      <c r="E34" s="15">
        <v>4.7699999999999996</v>
      </c>
      <c r="F34" s="15">
        <v>-1.1147532893871508E-2</v>
      </c>
      <c r="G34" s="15">
        <v>24</v>
      </c>
      <c r="H34" s="15">
        <v>0.54668773119419101</v>
      </c>
      <c r="I34" s="15">
        <v>30</v>
      </c>
      <c r="J34" s="15">
        <v>-0.59893193579861326</v>
      </c>
      <c r="K34" s="15">
        <v>115</v>
      </c>
      <c r="L34" s="15">
        <v>6.5012807692889168E-2</v>
      </c>
      <c r="M34" s="15">
        <v>4.3</v>
      </c>
      <c r="N34" s="15">
        <v>0.27807646905341749</v>
      </c>
      <c r="O34" s="15">
        <v>7.22</v>
      </c>
      <c r="P34" s="15">
        <v>6.7707709427107007E-2</v>
      </c>
      <c r="Q34" s="15">
        <v>0.3474052486751199</v>
      </c>
      <c r="R34" s="15">
        <v>5.7900874779186651E-2</v>
      </c>
      <c r="S34" s="15"/>
      <c r="T34" s="15"/>
      <c r="U34" s="15"/>
      <c r="V34" s="27"/>
      <c r="W34" s="15"/>
      <c r="X34" s="15"/>
      <c r="Y34" s="15"/>
      <c r="Z34" s="15"/>
      <c r="AA34" s="15">
        <v>0</v>
      </c>
      <c r="AB34" s="15" t="s">
        <v>815</v>
      </c>
      <c r="AC34" s="27"/>
      <c r="AD34" s="15"/>
      <c r="AE34" s="15"/>
      <c r="AF34" s="15"/>
      <c r="AG34" s="15"/>
      <c r="AH34" s="15">
        <v>0</v>
      </c>
      <c r="AI34" s="15" t="s">
        <v>815</v>
      </c>
      <c r="AJ34" s="27"/>
      <c r="AK34" s="15"/>
      <c r="AL34" s="15"/>
      <c r="AM34" s="15"/>
      <c r="AN34" s="15"/>
      <c r="AO34" s="15">
        <v>0</v>
      </c>
      <c r="AP34" s="15" t="s">
        <v>815</v>
      </c>
      <c r="AQ34" s="27"/>
      <c r="AR34" s="15"/>
      <c r="AS34" s="15"/>
      <c r="AT34" s="15"/>
      <c r="AU34" s="15"/>
      <c r="AV34" s="15">
        <v>0</v>
      </c>
      <c r="AW34" s="15" t="s">
        <v>815</v>
      </c>
    </row>
    <row r="35" spans="1:49" x14ac:dyDescent="0.25">
      <c r="A35" s="15" t="s">
        <v>213</v>
      </c>
      <c r="B35" s="15" t="s">
        <v>112</v>
      </c>
      <c r="C35" s="15">
        <v>76.13</v>
      </c>
      <c r="D35" s="15">
        <v>246</v>
      </c>
      <c r="E35" s="15">
        <v>4.87</v>
      </c>
      <c r="F35" s="15">
        <v>-0.35965461389170239</v>
      </c>
      <c r="G35" s="15"/>
      <c r="H35" s="15"/>
      <c r="I35" s="15">
        <v>33</v>
      </c>
      <c r="J35" s="15">
        <v>7.4928656236084898E-2</v>
      </c>
      <c r="K35" s="15">
        <v>116</v>
      </c>
      <c r="L35" s="15">
        <v>0.17664664195502094</v>
      </c>
      <c r="M35" s="15">
        <v>4.3499999999999996</v>
      </c>
      <c r="N35" s="15">
        <v>7.5576049456665031E-2</v>
      </c>
      <c r="O35" s="15">
        <v>7.04</v>
      </c>
      <c r="P35" s="15">
        <v>0.51270772072766535</v>
      </c>
      <c r="Q35" s="15">
        <v>0.48020445448373383</v>
      </c>
      <c r="R35" s="15">
        <v>9.6040890896746764E-2</v>
      </c>
      <c r="S35" s="15">
        <v>1</v>
      </c>
      <c r="T35" s="15">
        <v>15</v>
      </c>
      <c r="U35" s="15">
        <v>15</v>
      </c>
      <c r="V35" s="27"/>
      <c r="W35" s="15">
        <v>16</v>
      </c>
      <c r="X35" s="15">
        <v>466</v>
      </c>
      <c r="Y35" s="15">
        <v>0</v>
      </c>
      <c r="Z35" s="15">
        <v>209</v>
      </c>
      <c r="AA35" s="15">
        <v>675</v>
      </c>
      <c r="AB35" s="15">
        <v>42.1875</v>
      </c>
      <c r="AC35" s="27"/>
      <c r="AD35" s="15">
        <v>15</v>
      </c>
      <c r="AE35" s="15">
        <v>375</v>
      </c>
      <c r="AF35" s="15">
        <v>0</v>
      </c>
      <c r="AG35" s="15">
        <v>155</v>
      </c>
      <c r="AH35" s="15">
        <v>530</v>
      </c>
      <c r="AI35" s="15">
        <v>35.333333333333336</v>
      </c>
      <c r="AJ35" s="27"/>
      <c r="AK35" s="15">
        <v>16</v>
      </c>
      <c r="AL35" s="15">
        <v>220</v>
      </c>
      <c r="AM35" s="15">
        <v>0</v>
      </c>
      <c r="AN35" s="15">
        <v>215</v>
      </c>
      <c r="AO35" s="15">
        <v>435</v>
      </c>
      <c r="AP35" s="15">
        <v>27.1875</v>
      </c>
      <c r="AQ35" s="27"/>
      <c r="AR35" s="15">
        <v>13</v>
      </c>
      <c r="AS35" s="15">
        <v>106</v>
      </c>
      <c r="AT35" s="15">
        <v>0</v>
      </c>
      <c r="AU35" s="15">
        <v>208</v>
      </c>
      <c r="AV35" s="15">
        <v>314</v>
      </c>
      <c r="AW35" s="15">
        <v>24.153846153846153</v>
      </c>
    </row>
    <row r="37" spans="1:49" x14ac:dyDescent="0.25">
      <c r="B37" s="15" t="s">
        <v>818</v>
      </c>
      <c r="C37" s="3">
        <f>AVERAGE(C3:C35)</f>
        <v>70.870606060606093</v>
      </c>
      <c r="D37" s="3">
        <f t="shared" ref="D37:P37" si="0">AVERAGE(D3:D35)</f>
        <v>217.60606060606059</v>
      </c>
      <c r="E37" s="3">
        <f t="shared" si="0"/>
        <v>4.6109090909090913</v>
      </c>
      <c r="F37" s="3">
        <f t="shared" si="0"/>
        <v>0.54329555051176392</v>
      </c>
      <c r="G37" s="3">
        <f t="shared" si="0"/>
        <v>19.384615384615383</v>
      </c>
      <c r="H37" s="3">
        <f t="shared" si="0"/>
        <v>-0.13113865616702786</v>
      </c>
      <c r="I37" s="3">
        <f t="shared" si="0"/>
        <v>34.424242424242422</v>
      </c>
      <c r="J37" s="3">
        <f t="shared" si="0"/>
        <v>0.3948422706363961</v>
      </c>
      <c r="K37" s="3">
        <f t="shared" si="0"/>
        <v>118.6969696969697</v>
      </c>
      <c r="L37" s="3">
        <f t="shared" si="0"/>
        <v>0.47771971011652786</v>
      </c>
      <c r="M37" s="3">
        <f t="shared" si="0"/>
        <v>4.2877272727272731</v>
      </c>
      <c r="N37" s="3">
        <f t="shared" si="0"/>
        <v>0.32778111749989286</v>
      </c>
      <c r="O37" s="3">
        <f t="shared" si="0"/>
        <v>7.098260869565217</v>
      </c>
      <c r="P37" s="3">
        <f t="shared" si="0"/>
        <v>0.36867390064487571</v>
      </c>
    </row>
    <row r="38" spans="1:49" x14ac:dyDescent="0.25">
      <c r="B38" s="15" t="s">
        <v>819</v>
      </c>
      <c r="C38" s="3">
        <f>_xlfn.STDEV.P(C3:C35)</f>
        <v>2.1248343099667215</v>
      </c>
      <c r="D38" s="3">
        <f t="shared" ref="D38:P38" si="1">_xlfn.STDEV.P(D3:D35)</f>
        <v>17.025719214887978</v>
      </c>
      <c r="E38" s="3">
        <f t="shared" si="1"/>
        <v>0.14217709052048616</v>
      </c>
      <c r="F38" s="3">
        <f t="shared" si="1"/>
        <v>0.49549722802058765</v>
      </c>
      <c r="G38" s="3">
        <f t="shared" si="1"/>
        <v>4.6581353406777488</v>
      </c>
      <c r="H38" s="3">
        <f t="shared" si="1"/>
        <v>0.68410486079243082</v>
      </c>
      <c r="I38" s="3">
        <f t="shared" si="1"/>
        <v>3.268586044317829</v>
      </c>
      <c r="J38" s="3">
        <f t="shared" si="1"/>
        <v>0.73419044231345498</v>
      </c>
      <c r="K38" s="3">
        <f t="shared" si="1"/>
        <v>6.8423141951050654</v>
      </c>
      <c r="L38" s="3">
        <f t="shared" si="1"/>
        <v>0.76383376882579046</v>
      </c>
      <c r="M38" s="3">
        <f t="shared" si="1"/>
        <v>0.15770893265131344</v>
      </c>
      <c r="N38" s="3">
        <f t="shared" si="1"/>
        <v>0.63872250072094128</v>
      </c>
      <c r="O38" s="3">
        <f t="shared" si="1"/>
        <v>0.21864508015847214</v>
      </c>
      <c r="P38" s="3">
        <f t="shared" si="1"/>
        <v>0.54053923967406525</v>
      </c>
    </row>
  </sheetData>
  <mergeCells count="5">
    <mergeCell ref="A1:U1"/>
    <mergeCell ref="W1:AB1"/>
    <mergeCell ref="AD1:AI1"/>
    <mergeCell ref="AK1:AP1"/>
    <mergeCell ref="AR1:A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</vt:lpstr>
      <vt:lpstr>Snaps</vt:lpstr>
      <vt:lpstr>Complete</vt:lpstr>
      <vt:lpstr>DB</vt:lpstr>
      <vt:lpstr>DL</vt:lpstr>
      <vt:lpstr>LB</vt:lpstr>
      <vt:lpstr>OL</vt:lpstr>
      <vt:lpstr>QB</vt:lpstr>
      <vt:lpstr>RB</vt:lpstr>
      <vt:lpstr>ST</vt:lpstr>
      <vt:lpstr>TE</vt:lpstr>
      <vt:lpstr>WR</vt:lpstr>
      <vt:lpstr>2014 NFL Snaps</vt:lpstr>
      <vt:lpstr>2015 NFL Snaps</vt:lpstr>
      <vt:lpstr>2016 NFL Snaps</vt:lpstr>
      <vt:lpstr>2017 NFL Snaps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Cook</dc:creator>
  <cp:lastModifiedBy>Gregory Ryan</cp:lastModifiedBy>
  <dcterms:created xsi:type="dcterms:W3CDTF">2018-05-28T12:45:00Z</dcterms:created>
  <dcterms:modified xsi:type="dcterms:W3CDTF">2019-02-18T22:34:46Z</dcterms:modified>
</cp:coreProperties>
</file>